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hmkel\hansonmb\docs\"/>
    </mc:Choice>
  </mc:AlternateContent>
  <xr:revisionPtr revIDLastSave="0" documentId="8_{B4BD2743-68B6-414E-832B-ABB32444F4CC}" xr6:coauthVersionLast="47" xr6:coauthVersionMax="47" xr10:uidLastSave="{00000000-0000-0000-0000-000000000000}"/>
  <workbookProtection workbookAlgorithmName="SHA-512" workbookHashValue="YJ1cjaCEWOOgBjsTdCaAvddSRj3qJe4ZRFTXcO0SEmZAOtyjPNjJDHw/ZkXNGiEA/rY557VMYp/f1dqWkiANjA==" workbookSaltValue="ZjKAOJ+rqJySKg2Hgo6ocg==" workbookSpinCount="100000" lockStructure="1"/>
  <bookViews>
    <workbookView xWindow="3510" yWindow="765" windowWidth="19455" windowHeight="15435" xr2:uid="{FD23B16B-BC7B-4217-9178-813C2512D2C0}"/>
  </bookViews>
  <sheets>
    <sheet name="DIS Ready Reckoner" sheetId="1" r:id="rId1"/>
  </sheets>
  <definedNames>
    <definedName name="_xlnm.Print_Area" localSheetId="0">'DIS Ready Reckoner'!$A$1:$P$24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 l="1"/>
  <c r="J9" i="1"/>
  <c r="J7" i="1"/>
  <c r="J6" i="1"/>
  <c r="D9" i="1"/>
  <c r="G20" i="1" s="1"/>
  <c r="G23" i="1" s="1"/>
  <c r="D7" i="1"/>
  <c r="D21" i="1"/>
  <c r="J10" i="1" l="1"/>
  <c r="D15" i="1" s="1"/>
  <c r="D8" i="1"/>
  <c r="G9" i="1" s="1"/>
  <c r="G10" i="1" l="1"/>
  <c r="G11" i="1" s="1"/>
  <c r="D20" i="1" l="1"/>
  <c r="D23" i="1" s="1"/>
  <c r="D24" i="1" s="1"/>
  <c r="G19" i="1" s="1"/>
  <c r="G2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 Kelly</author>
  </authors>
  <commentList>
    <comment ref="D5" authorId="0" shapeId="0" xr:uid="{9ECE67C5-6273-46B9-8219-A08D39E64E86}">
      <text>
        <r>
          <rPr>
            <b/>
            <sz val="9"/>
            <color indexed="81"/>
            <rFont val="Tahoma"/>
            <family val="2"/>
          </rPr>
          <t>Service in the 2006 and 1987 schemes will be added to service in the 2015 scheme</t>
        </r>
      </text>
    </comment>
    <comment ref="G5" authorId="0" shapeId="0" xr:uid="{CEE00AC1-40B9-4415-BEF3-5A6C3DD7A7AF}">
      <text>
        <r>
          <rPr>
            <b/>
            <sz val="9"/>
            <color indexed="81"/>
            <rFont val="Tahoma"/>
            <family val="2"/>
          </rPr>
          <t xml:space="preserve">"Pensionable Pay" includes your basic salary and certain regular allowances, but excludes overtime, housing allowances, or transitional rent allowances. Your pension contibutions are a percentage of this figure </t>
        </r>
        <r>
          <rPr>
            <sz val="9"/>
            <color indexed="81"/>
            <rFont val="Tahoma"/>
            <family val="2"/>
          </rPr>
          <t xml:space="preserve">
</t>
        </r>
      </text>
    </comment>
    <comment ref="I5" authorId="0" shapeId="0" xr:uid="{9D531605-5CA7-43D4-91B1-E44EB521ADCA}">
      <text>
        <r>
          <rPr>
            <sz val="9"/>
            <color indexed="81"/>
            <rFont val="Tahoma"/>
            <charset val="1"/>
          </rPr>
          <t>We've only taken into account tax, NI and pension contribution to work out the expected take home pay.</t>
        </r>
      </text>
    </comment>
    <comment ref="G6" authorId="0" shapeId="0" xr:uid="{45857C1D-618C-4368-BB6E-1504C95EBD68}">
      <text>
        <r>
          <rPr>
            <b/>
            <sz val="9"/>
            <color indexed="81"/>
            <rFont val="Tahoma"/>
            <family val="2"/>
          </rPr>
          <t>See above for more information</t>
        </r>
        <r>
          <rPr>
            <sz val="9"/>
            <color indexed="81"/>
            <rFont val="Tahoma"/>
            <family val="2"/>
          </rPr>
          <t xml:space="preserve">
</t>
        </r>
      </text>
    </comment>
    <comment ref="C7" authorId="0" shapeId="0" xr:uid="{3122B331-3A79-48CD-BD9B-0A566AA7E8D6}">
      <text>
        <r>
          <rPr>
            <b/>
            <sz val="9"/>
            <color indexed="81"/>
            <rFont val="Tahoma"/>
            <charset val="1"/>
          </rPr>
          <t xml:space="preserve">Death in service pension is only payable after 2 years service. </t>
        </r>
      </text>
    </comment>
    <comment ref="D7" authorId="0" shapeId="0" xr:uid="{E0C1EB3E-F40F-49E1-A6CE-7DD584E213D4}">
      <text>
        <r>
          <rPr>
            <sz val="9"/>
            <color indexed="81"/>
            <rFont val="Tahoma"/>
            <charset val="1"/>
          </rPr>
          <t xml:space="preserve">The scheme uses the actual number of days but we've just used the number of years to get a close approximisation
</t>
        </r>
      </text>
    </comment>
    <comment ref="G7" authorId="0" shapeId="0" xr:uid="{A9DFC0FA-209C-4784-B90C-8A9D7B46C119}">
      <text>
        <r>
          <rPr>
            <b/>
            <sz val="9"/>
            <color indexed="81"/>
            <rFont val="Tahoma"/>
            <family val="2"/>
          </rPr>
          <t>If more than 2 children then the maximum children's benefit shown below will divided by the number of children.</t>
        </r>
      </text>
    </comment>
    <comment ref="C8" authorId="0" shapeId="0" xr:uid="{04C7C3F5-C8A8-465B-AAD0-0450DDF6E316}">
      <text>
        <r>
          <rPr>
            <b/>
            <sz val="9"/>
            <color indexed="81"/>
            <rFont val="Tahoma"/>
            <family val="2"/>
          </rPr>
          <t>Under the 2015 Scheme all adult survivor pensions are payable for life, irrespective of whether the survivor remarries or forms a new partnership</t>
        </r>
        <r>
          <rPr>
            <sz val="9"/>
            <color indexed="81"/>
            <rFont val="Tahoma"/>
            <family val="2"/>
          </rPr>
          <t xml:space="preserve">
</t>
        </r>
      </text>
    </comment>
    <comment ref="D8" authorId="0" shapeId="0" xr:uid="{3C7F6CA5-4578-482C-BF9E-10E27BD1E1E5}">
      <text>
        <r>
          <rPr>
            <b/>
            <sz val="9"/>
            <color indexed="81"/>
            <rFont val="Tahoma"/>
            <family val="2"/>
          </rPr>
          <t>The pension payable is 50% of the ill-health pension that you would have received if you had been permanently medically unfit for regular employment at the time of your death</t>
        </r>
      </text>
    </comment>
    <comment ref="C9" authorId="0" shapeId="0" xr:uid="{993F0016-B82E-4E3C-8EEF-435CAB713918}">
      <text>
        <r>
          <rPr>
            <b/>
            <sz val="9"/>
            <color indexed="81"/>
            <rFont val="Tahoma"/>
            <charset val="1"/>
          </rPr>
          <t>The 2 year minimum service level does not apply to the lump sum payment</t>
        </r>
        <r>
          <rPr>
            <sz val="9"/>
            <color indexed="81"/>
            <rFont val="Tahoma"/>
            <charset val="1"/>
          </rPr>
          <t xml:space="preserve">
</t>
        </r>
      </text>
    </comment>
    <comment ref="D9" authorId="0" shapeId="0" xr:uid="{03221F7E-3BA0-42F4-89E0-C2FDBD59E7F0}">
      <text>
        <r>
          <rPr>
            <b/>
            <sz val="9"/>
            <color indexed="81"/>
            <rFont val="Tahoma"/>
            <family val="2"/>
          </rPr>
          <t xml:space="preserve">3X Current Annual Pensionable Pay. </t>
        </r>
        <r>
          <rPr>
            <sz val="9"/>
            <color indexed="81"/>
            <rFont val="Tahoma"/>
            <family val="2"/>
          </rPr>
          <t xml:space="preserve">
</t>
        </r>
      </text>
    </comment>
    <comment ref="F9" authorId="0" shapeId="0" xr:uid="{27438D48-1AC0-4B6F-89EF-7B37A5DCED75}">
      <text>
        <r>
          <rPr>
            <b/>
            <sz val="9"/>
            <color indexed="81"/>
            <rFont val="Tahoma"/>
            <family val="2"/>
          </rPr>
          <t>The pension payable is 25% per child (max 2) of the ill-health pension that you would have received if you had been permanently medically unfit for regular employment at the time of your death</t>
        </r>
      </text>
    </comment>
    <comment ref="G9" authorId="0" shapeId="0" xr:uid="{EB7D1458-261E-4F66-A65C-FC6FD43F338A}">
      <text>
        <r>
          <rPr>
            <sz val="9"/>
            <color indexed="81"/>
            <rFont val="Tahoma"/>
            <family val="2"/>
          </rPr>
          <t xml:space="preserve">25% of ill health pension due on max 2 children and payable until the child is aged 19 (or up to 23 if still in full time eduction)
</t>
        </r>
      </text>
    </comment>
    <comment ref="J9" authorId="0" shapeId="0" xr:uid="{FA90752C-E7D5-4FD0-B6F6-15F31E99716D}">
      <text>
        <r>
          <rPr>
            <b/>
            <sz val="9"/>
            <color indexed="81"/>
            <rFont val="Tahoma"/>
            <charset val="1"/>
          </rPr>
          <t>Assumes Tier 2 
£27,000 to £60,000 pa pensionable pay</t>
        </r>
        <r>
          <rPr>
            <sz val="9"/>
            <color indexed="81"/>
            <rFont val="Tahoma"/>
            <charset val="1"/>
          </rPr>
          <t xml:space="preserve">
</t>
        </r>
      </text>
    </comment>
    <comment ref="C10" authorId="0" shapeId="0" xr:uid="{56953989-E22E-41D3-BB33-9C80A275B3C2}">
      <text>
        <r>
          <rPr>
            <b/>
            <sz val="9"/>
            <color indexed="81"/>
            <rFont val="Tahoma"/>
            <family val="2"/>
          </rPr>
          <t>If your spouse or civil partner is more than 12 years younger than you, his or her
benefit will be reduced to reflect the age difference. This reduction will be 2.5% for every year by which your spouse or civil partner is more than 12 years younger than you, up to a maximum reduction of 50%.</t>
        </r>
        <r>
          <rPr>
            <sz val="9"/>
            <color indexed="81"/>
            <rFont val="Tahoma"/>
            <family val="2"/>
          </rPr>
          <t xml:space="preserve">
</t>
        </r>
      </text>
    </comment>
    <comment ref="G10" authorId="0" shapeId="0" xr:uid="{C8CA18AA-78DB-47FC-8DF5-41E69248F74F}">
      <text>
        <r>
          <rPr>
            <b/>
            <sz val="9"/>
            <color indexed="81"/>
            <rFont val="Tahoma"/>
            <family val="2"/>
          </rPr>
          <t>This is the total annual amount of the Partners pension and the Childrens benefit paid to the Partner.</t>
        </r>
        <r>
          <rPr>
            <sz val="9"/>
            <color indexed="81"/>
            <rFont val="Tahoma"/>
            <family val="2"/>
          </rPr>
          <t xml:space="preserve">
</t>
        </r>
      </text>
    </comment>
    <comment ref="G11" authorId="0" shapeId="0" xr:uid="{4D182D0B-B408-4266-959D-5746A8ECBF88}">
      <text>
        <r>
          <rPr>
            <sz val="9"/>
            <color indexed="81"/>
            <rFont val="Tahoma"/>
            <family val="2"/>
          </rPr>
          <t xml:space="preserve">The gross monthly payment due to the partner before tax
</t>
        </r>
      </text>
    </comment>
    <comment ref="D15" authorId="0" shapeId="0" xr:uid="{203D563D-C490-43DA-8C95-14EFAFE4C72E}">
      <text>
        <r>
          <rPr>
            <b/>
            <sz val="9"/>
            <color indexed="81"/>
            <rFont val="Tahoma"/>
            <family val="2"/>
          </rPr>
          <t>We've deducted tax, NI and pension contribution from the annual salary figure above.</t>
        </r>
        <r>
          <rPr>
            <sz val="9"/>
            <color indexed="81"/>
            <rFont val="Tahoma"/>
            <family val="2"/>
          </rPr>
          <t xml:space="preserve">
</t>
        </r>
      </text>
    </comment>
    <comment ref="G15" authorId="0" shapeId="0" xr:uid="{32D66B90-D192-4E52-8E2D-812D53F5AC13}">
      <text>
        <r>
          <rPr>
            <b/>
            <sz val="9"/>
            <color indexed="81"/>
            <rFont val="Tahoma"/>
            <family val="2"/>
          </rPr>
          <t>This is the money needed for funeral expenses and to provide a short term cash fund.</t>
        </r>
        <r>
          <rPr>
            <sz val="9"/>
            <color indexed="81"/>
            <rFont val="Tahoma"/>
            <family val="2"/>
          </rPr>
          <t xml:space="preserve">
</t>
        </r>
      </text>
    </comment>
    <comment ref="D16" authorId="0" shapeId="0" xr:uid="{C9A97211-BA41-48A2-9E4F-10D8A1DB3413}">
      <text>
        <r>
          <rPr>
            <sz val="9"/>
            <color indexed="81"/>
            <rFont val="Tahoma"/>
            <family val="2"/>
          </rPr>
          <t xml:space="preserve">Easiest way to work this out is to deduct how much of your income is spent on you each month from net pay.
</t>
        </r>
      </text>
    </comment>
    <comment ref="G16" authorId="0" shapeId="0" xr:uid="{DB9D0641-947B-4691-B766-9C70B65F2BBC}">
      <text>
        <r>
          <rPr>
            <b/>
            <sz val="9"/>
            <color indexed="81"/>
            <rFont val="Tahoma"/>
            <family val="2"/>
          </rPr>
          <t>Only gambling debts die with you. All other debts still need to be repaid by your dependants.</t>
        </r>
        <r>
          <rPr>
            <sz val="9"/>
            <color indexed="81"/>
            <rFont val="Tahoma"/>
            <family val="2"/>
          </rPr>
          <t xml:space="preserve">
</t>
        </r>
      </text>
    </comment>
    <comment ref="D17" authorId="0" shapeId="0" xr:uid="{06D5D75C-AC34-4802-929F-987C22B6C22B}">
      <text>
        <r>
          <rPr>
            <b/>
            <sz val="9"/>
            <color indexed="81"/>
            <rFont val="Tahoma"/>
            <family val="2"/>
          </rPr>
          <t>We use this age to try to take into account university years.</t>
        </r>
        <r>
          <rPr>
            <sz val="9"/>
            <color indexed="81"/>
            <rFont val="Tahoma"/>
            <family val="2"/>
          </rPr>
          <t xml:space="preserve">
</t>
        </r>
      </text>
    </comment>
    <comment ref="G18" authorId="0" shapeId="0" xr:uid="{8300698D-9E5D-47A5-97D9-1EB96A7D4E83}">
      <text>
        <r>
          <rPr>
            <b/>
            <sz val="9"/>
            <color indexed="81"/>
            <rFont val="Tahoma"/>
            <family val="2"/>
          </rPr>
          <t>All of the things you'd still want your children to have. Education, marriages, holiday funds, special birthday presents.</t>
        </r>
        <r>
          <rPr>
            <sz val="9"/>
            <color indexed="81"/>
            <rFont val="Tahoma"/>
            <family val="2"/>
          </rPr>
          <t xml:space="preserve">
</t>
        </r>
      </text>
    </comment>
    <comment ref="G19" authorId="0" shapeId="0" xr:uid="{9ED05C4D-49F2-47D3-A9D1-A99B17BD1248}">
      <text>
        <r>
          <rPr>
            <sz val="9"/>
            <color indexed="81"/>
            <rFont val="Tahoma"/>
            <family val="2"/>
          </rPr>
          <t xml:space="preserve">
</t>
        </r>
      </text>
    </comment>
    <comment ref="C20" authorId="0" shapeId="0" xr:uid="{F2746340-252D-4AC4-8164-5B5F07DC3C97}">
      <text>
        <r>
          <rPr>
            <b/>
            <sz val="9"/>
            <color indexed="81"/>
            <rFont val="Tahoma"/>
            <family val="2"/>
          </rPr>
          <t>DIS pensions are taxable. Children have their own tax free allowance so we've used an estimate of 10% tax on the total</t>
        </r>
        <r>
          <rPr>
            <sz val="9"/>
            <color indexed="81"/>
            <rFont val="Tahoma"/>
            <family val="2"/>
          </rPr>
          <t xml:space="preserve">
</t>
        </r>
      </text>
    </comment>
    <comment ref="G21" authorId="0" shapeId="0" xr:uid="{4BB85B4E-A92C-4F90-AD19-DF9A755CC5DA}">
      <text>
        <r>
          <rPr>
            <sz val="9"/>
            <color indexed="81"/>
            <rFont val="Tahoma"/>
            <family val="2"/>
          </rPr>
          <t xml:space="preserve">Federation members will benefit from the group insurance scheme. This varies from force to force but should be available to you
</t>
        </r>
      </text>
    </comment>
    <comment ref="D22" authorId="0" shapeId="0" xr:uid="{B680F062-DFE1-4EEA-901B-5FDA440A57C1}">
      <text>
        <r>
          <rPr>
            <b/>
            <sz val="9"/>
            <color indexed="81"/>
            <rFont val="Tahoma"/>
            <family val="2"/>
          </rPr>
          <t>Add in any other additional income that would be received as a result of your death</t>
        </r>
        <r>
          <rPr>
            <sz val="9"/>
            <color indexed="81"/>
            <rFont val="Tahoma"/>
            <family val="2"/>
          </rPr>
          <t xml:space="preserve">
</t>
        </r>
      </text>
    </comment>
    <comment ref="D24" authorId="0" shapeId="0" xr:uid="{6FF055C7-482F-4F1A-BA90-DD4A380E3664}">
      <text>
        <r>
          <rPr>
            <b/>
            <sz val="9"/>
            <color indexed="81"/>
            <rFont val="Tahoma"/>
            <family val="2"/>
          </rPr>
          <t>This cash would cover the monthly shortfall in income until the youngest child is aged 21. We assume that interest on the capital stays in line with inflation to be able to help with an increasing income need.</t>
        </r>
      </text>
    </comment>
    <comment ref="G24" authorId="0" shapeId="0" xr:uid="{AD7DC197-B665-42AF-88FE-643E5BE92530}">
      <text>
        <r>
          <rPr>
            <b/>
            <sz val="9"/>
            <color indexed="81"/>
            <rFont val="Tahoma"/>
            <family val="2"/>
          </rPr>
          <t xml:space="preserve">If this is a negative figure then the problem is easily resolved with personal life assurance. </t>
        </r>
      </text>
    </comment>
    <comment ref="F25" authorId="0" shapeId="0" xr:uid="{85AD42D0-ED4A-4905-8916-3C837CC53974}">
      <text>
        <r>
          <rPr>
            <b/>
            <sz val="9"/>
            <color indexed="81"/>
            <rFont val="Tahoma"/>
            <family val="2"/>
          </rPr>
          <t xml:space="preserve">If a life policy is written in trust then the payment can be made very quickly without the need for your family to wait for probate
</t>
        </r>
        <r>
          <rPr>
            <sz val="9"/>
            <color indexed="81"/>
            <rFont val="Tahoma"/>
            <family val="2"/>
          </rPr>
          <t xml:space="preserve">
</t>
        </r>
      </text>
    </comment>
  </commentList>
</comments>
</file>

<file path=xl/sharedStrings.xml><?xml version="1.0" encoding="utf-8"?>
<sst xmlns="http://schemas.openxmlformats.org/spreadsheetml/2006/main" count="40" uniqueCount="40">
  <si>
    <t>Total cash available</t>
  </si>
  <si>
    <t>Other?</t>
  </si>
  <si>
    <t>Cash Balance on death</t>
  </si>
  <si>
    <t>Total cash needed</t>
  </si>
  <si>
    <t>Cash needed for income</t>
  </si>
  <si>
    <t>Income shortfall before tax</t>
  </si>
  <si>
    <t>Cash set aside for children's future</t>
  </si>
  <si>
    <t>Actual years service</t>
  </si>
  <si>
    <t>Pension cont</t>
  </si>
  <si>
    <t>Employee NI</t>
  </si>
  <si>
    <t>Income tax</t>
  </si>
  <si>
    <t>Total</t>
  </si>
  <si>
    <t>Deductions</t>
  </si>
  <si>
    <t>State support (roughly) tax free</t>
  </si>
  <si>
    <t>Presumed service to age 60</t>
  </si>
  <si>
    <t>Dependent Partners DIS Pension</t>
  </si>
  <si>
    <t xml:space="preserve">Projected Annual DIS Pension Benefit </t>
  </si>
  <si>
    <t>Monthly DIS Pension before tax</t>
  </si>
  <si>
    <t>Aprox net pay monthly</t>
  </si>
  <si>
    <t>How much is needed needed by family each month?</t>
  </si>
  <si>
    <t>Years to youngest child reaches age 21</t>
  </si>
  <si>
    <t>Current loans and credit cards outstanding</t>
  </si>
  <si>
    <t>Outstanding Mortgage</t>
  </si>
  <si>
    <t>Other cash available (personal insurances?)</t>
  </si>
  <si>
    <t>Cash Benefit from Fed Insurance scheme</t>
  </si>
  <si>
    <t>Cash from pension scheme DIS</t>
  </si>
  <si>
    <t>Cash for immediate expenses on death</t>
  </si>
  <si>
    <t>How old are you now?</t>
  </si>
  <si>
    <t>Number of Children aged under 19 (or 23 if still in full time education)</t>
  </si>
  <si>
    <t>Current Annual Pensionable Pay</t>
  </si>
  <si>
    <t>Total Childrens DIS benefit</t>
  </si>
  <si>
    <t>Net DIS pension assuming 10% tax</t>
  </si>
  <si>
    <t>Age when you joined the Police Pension Scheme</t>
  </si>
  <si>
    <t>Note. If Partner is more than 12 years younger than you</t>
  </si>
  <si>
    <t>Any negative balance can be fixed with a suitable low cost life policy written in trust for your family</t>
  </si>
  <si>
    <t>Police Pension Scheme 2015 Death In Service Ready Reckoner</t>
  </si>
  <si>
    <t>Averaged annual revalued Pay since joining  the scheme</t>
  </si>
  <si>
    <t>Cash and income needed by family</t>
  </si>
  <si>
    <t>Cash Lump Sum Due</t>
  </si>
  <si>
    <t>Click here to Request Some Help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</si>
</sst>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quot;£&quot;* #,##0_-;_-&quot;£&quot;* &quot;-&quot;_-;_-@_-"/>
    <numFmt numFmtId="44" formatCode="_-&quot;£&quot;* #,##0.00_-;\-&quot;£&quot;* #,##0.00_-;_-&quot;£&quot;* &quot;-&quot;??_-;_-@_-"/>
  </numFmts>
  <fonts count="24" x14ac:knownFonts="1">
    <font>
      <sz val="11"/>
      <color theme="1"/>
      <name val="Calibri"/>
      <family val="2"/>
    </font>
    <font>
      <sz val="11"/>
      <color theme="1"/>
      <name val="Calibri"/>
      <family val="2"/>
    </font>
    <font>
      <sz val="10"/>
      <color theme="1"/>
      <name val="Verdana"/>
      <family val="2"/>
    </font>
    <font>
      <sz val="10"/>
      <color theme="1"/>
      <name val="Calibri"/>
      <family val="2"/>
    </font>
    <font>
      <b/>
      <sz val="10"/>
      <color theme="1"/>
      <name val="Calibri"/>
      <family val="2"/>
    </font>
    <font>
      <b/>
      <sz val="14"/>
      <color rgb="FF0B0C0C"/>
      <name val="Arial"/>
      <family val="2"/>
    </font>
    <font>
      <sz val="10"/>
      <color theme="1"/>
      <name val="Century Gothic"/>
      <family val="2"/>
    </font>
    <font>
      <sz val="10"/>
      <color theme="0" tint="-0.14999847407452621"/>
      <name val="Calibri"/>
      <family val="2"/>
    </font>
    <font>
      <b/>
      <sz val="10"/>
      <color theme="0" tint="-0.14999847407452621"/>
      <name val="Century Gothic"/>
      <family val="2"/>
    </font>
    <font>
      <b/>
      <sz val="10"/>
      <color theme="0" tint="-0.14999847407452621"/>
      <name val="Calibri"/>
      <family val="2"/>
    </font>
    <font>
      <sz val="9"/>
      <color indexed="81"/>
      <name val="Tahoma"/>
      <charset val="1"/>
    </font>
    <font>
      <b/>
      <sz val="9"/>
      <color indexed="81"/>
      <name val="Tahoma"/>
      <charset val="1"/>
    </font>
    <font>
      <sz val="9"/>
      <color indexed="81"/>
      <name val="Tahoma"/>
      <family val="2"/>
    </font>
    <font>
      <b/>
      <sz val="11"/>
      <color rgb="FF251B5B"/>
      <name val="Aptos Display"/>
      <family val="2"/>
      <scheme val="major"/>
    </font>
    <font>
      <b/>
      <sz val="11"/>
      <color theme="0"/>
      <name val="Aptos Display"/>
      <family val="2"/>
      <scheme val="major"/>
    </font>
    <font>
      <sz val="11"/>
      <color theme="1"/>
      <name val="Aptos Display"/>
      <family val="2"/>
      <scheme val="major"/>
    </font>
    <font>
      <b/>
      <sz val="11"/>
      <color theme="1"/>
      <name val="Aptos Display"/>
      <family val="2"/>
      <scheme val="major"/>
    </font>
    <font>
      <sz val="11"/>
      <color rgb="FF002060"/>
      <name val="Aptos Display"/>
      <family val="2"/>
      <scheme val="major"/>
    </font>
    <font>
      <b/>
      <sz val="11"/>
      <color rgb="FF002060"/>
      <name val="Aptos Display"/>
      <family val="2"/>
      <scheme val="major"/>
    </font>
    <font>
      <sz val="11"/>
      <color rgb="FF0070C0"/>
      <name val="Aptos Display"/>
      <family val="2"/>
      <scheme val="major"/>
    </font>
    <font>
      <sz val="11"/>
      <color rgb="FF251B5B"/>
      <name val="Aptos Display"/>
      <family val="2"/>
      <scheme val="major"/>
    </font>
    <font>
      <b/>
      <sz val="9"/>
      <color indexed="81"/>
      <name val="Tahoma"/>
      <family val="2"/>
    </font>
    <font>
      <b/>
      <u/>
      <sz val="14"/>
      <color rgb="FF251B5B"/>
      <name val="Aptos Display"/>
      <family val="2"/>
      <scheme val="major"/>
    </font>
    <font>
      <u/>
      <sz val="11"/>
      <color theme="10"/>
      <name val="Calibri"/>
      <family val="2"/>
    </font>
  </fonts>
  <fills count="4">
    <fill>
      <patternFill patternType="none"/>
    </fill>
    <fill>
      <patternFill patternType="gray125"/>
    </fill>
    <fill>
      <patternFill patternType="solid">
        <fgColor rgb="FF002060"/>
        <bgColor indexed="64"/>
      </patternFill>
    </fill>
    <fill>
      <patternFill patternType="solid">
        <fgColor theme="0"/>
        <bgColor indexed="64"/>
      </patternFill>
    </fill>
  </fills>
  <borders count="19">
    <border>
      <left/>
      <right/>
      <top/>
      <bottom/>
      <diagonal/>
    </border>
    <border>
      <left style="double">
        <color rgb="FF002060"/>
      </left>
      <right/>
      <top style="double">
        <color rgb="FF002060"/>
      </top>
      <bottom/>
      <diagonal/>
    </border>
    <border>
      <left/>
      <right/>
      <top style="double">
        <color rgb="FF002060"/>
      </top>
      <bottom/>
      <diagonal/>
    </border>
    <border>
      <left/>
      <right style="double">
        <color rgb="FF002060"/>
      </right>
      <top style="double">
        <color rgb="FF002060"/>
      </top>
      <bottom/>
      <diagonal/>
    </border>
    <border>
      <left style="double">
        <color rgb="FF002060"/>
      </left>
      <right/>
      <top/>
      <bottom/>
      <diagonal/>
    </border>
    <border>
      <left/>
      <right style="double">
        <color rgb="FF002060"/>
      </right>
      <top/>
      <bottom/>
      <diagonal/>
    </border>
    <border>
      <left style="double">
        <color rgb="FF002060"/>
      </left>
      <right/>
      <top/>
      <bottom style="double">
        <color rgb="FF002060"/>
      </bottom>
      <diagonal/>
    </border>
    <border>
      <left/>
      <right/>
      <top/>
      <bottom style="double">
        <color rgb="FF002060"/>
      </bottom>
      <diagonal/>
    </border>
    <border>
      <left/>
      <right style="double">
        <color rgb="FF002060"/>
      </right>
      <top/>
      <bottom style="double">
        <color rgb="FF002060"/>
      </bottom>
      <diagonal/>
    </border>
    <border>
      <left style="thin">
        <color rgb="FF002060"/>
      </left>
      <right style="thin">
        <color rgb="FF002060"/>
      </right>
      <top style="thin">
        <color rgb="FF002060"/>
      </top>
      <bottom style="thin">
        <color rgb="FF002060"/>
      </bottom>
      <diagonal/>
    </border>
    <border>
      <left style="thin">
        <color rgb="FF002060"/>
      </left>
      <right/>
      <top style="thin">
        <color rgb="FF002060"/>
      </top>
      <bottom/>
      <diagonal/>
    </border>
    <border>
      <left style="thin">
        <color rgb="FF002060"/>
      </left>
      <right/>
      <top/>
      <bottom style="thin">
        <color rgb="FF002060"/>
      </bottom>
      <diagonal/>
    </border>
    <border>
      <left/>
      <right style="thin">
        <color rgb="FF002060"/>
      </right>
      <top/>
      <bottom style="thin">
        <color rgb="FF002060"/>
      </bottom>
      <diagonal/>
    </border>
    <border>
      <left style="thin">
        <color theme="0"/>
      </left>
      <right style="thin">
        <color theme="0"/>
      </right>
      <top style="thin">
        <color theme="0"/>
      </top>
      <bottom style="thin">
        <color theme="0"/>
      </bottom>
      <diagonal/>
    </border>
    <border>
      <left style="thin">
        <color rgb="FF002060"/>
      </left>
      <right/>
      <top style="thin">
        <color rgb="FF002060"/>
      </top>
      <bottom style="thin">
        <color rgb="FF002060"/>
      </bottom>
      <diagonal/>
    </border>
    <border>
      <left style="thin">
        <color rgb="FF002060"/>
      </left>
      <right style="thin">
        <color rgb="FF002060"/>
      </right>
      <top style="thin">
        <color rgb="FF002060"/>
      </top>
      <bottom/>
      <diagonal/>
    </border>
    <border>
      <left/>
      <right style="thin">
        <color rgb="FF002060"/>
      </right>
      <top/>
      <bottom/>
      <diagonal/>
    </border>
    <border>
      <left style="thin">
        <color rgb="FF002060"/>
      </left>
      <right style="thin">
        <color rgb="FF002060"/>
      </right>
      <top/>
      <bottom style="thin">
        <color rgb="FF002060"/>
      </bottom>
      <diagonal/>
    </border>
    <border>
      <left style="thin">
        <color rgb="FF002060"/>
      </left>
      <right style="thin">
        <color rgb="FF002060"/>
      </right>
      <top/>
      <bottom/>
      <diagonal/>
    </border>
  </borders>
  <cellStyleXfs count="3">
    <xf numFmtId="0" fontId="0" fillId="0" borderId="0"/>
    <xf numFmtId="44" fontId="1" fillId="0" borderId="0" applyFont="0" applyFill="0" applyBorder="0" applyAlignment="0" applyProtection="0"/>
    <xf numFmtId="0" fontId="23" fillId="0" borderId="0" applyNumberFormat="0" applyFill="0" applyBorder="0" applyAlignment="0" applyProtection="0"/>
  </cellStyleXfs>
  <cellXfs count="63">
    <xf numFmtId="0" fontId="0" fillId="0" borderId="0" xfId="0"/>
    <xf numFmtId="3" fontId="18" fillId="3" borderId="9" xfId="0" applyNumberFormat="1" applyFont="1" applyFill="1" applyBorder="1" applyAlignment="1" applyProtection="1">
      <alignment horizontal="center" vertical="center" wrapText="1"/>
      <protection locked="0"/>
    </xf>
    <xf numFmtId="44" fontId="18" fillId="3" borderId="9" xfId="1" applyFont="1" applyFill="1" applyBorder="1" applyAlignment="1" applyProtection="1">
      <alignment horizontal="center" vertical="center" wrapText="1"/>
      <protection locked="0"/>
    </xf>
    <xf numFmtId="3" fontId="18" fillId="3" borderId="15" xfId="0" applyNumberFormat="1" applyFont="1" applyFill="1" applyBorder="1" applyAlignment="1" applyProtection="1">
      <alignment horizontal="center" vertical="center" wrapText="1"/>
      <protection locked="0"/>
    </xf>
    <xf numFmtId="44" fontId="18" fillId="3" borderId="15" xfId="1" applyFont="1" applyFill="1" applyBorder="1" applyAlignment="1" applyProtection="1">
      <alignment horizontal="center" vertical="center" wrapText="1"/>
      <protection locked="0"/>
    </xf>
    <xf numFmtId="44" fontId="18" fillId="3" borderId="17" xfId="1" applyFont="1" applyFill="1" applyBorder="1" applyAlignment="1" applyProtection="1">
      <alignment horizontal="center" vertical="center" wrapText="1"/>
      <protection locked="0"/>
    </xf>
    <xf numFmtId="44" fontId="18" fillId="3" borderId="18" xfId="1" applyFont="1" applyFill="1" applyBorder="1" applyAlignment="1" applyProtection="1">
      <alignment horizontal="center" vertical="center" wrapText="1"/>
      <protection locked="0"/>
    </xf>
    <xf numFmtId="42" fontId="16" fillId="3" borderId="9" xfId="0" applyNumberFormat="1" applyFont="1" applyFill="1" applyBorder="1" applyAlignment="1" applyProtection="1">
      <alignment horizontal="center" vertical="center" wrapText="1"/>
      <protection locked="0"/>
    </xf>
    <xf numFmtId="0" fontId="3" fillId="3" borderId="0" xfId="0" applyFont="1" applyFill="1"/>
    <xf numFmtId="3" fontId="3" fillId="3" borderId="0" xfId="0" applyNumberFormat="1" applyFont="1" applyFill="1"/>
    <xf numFmtId="3" fontId="4" fillId="3" borderId="0" xfId="0" applyNumberFormat="1" applyFont="1" applyFill="1" applyAlignment="1">
      <alignment horizontal="center"/>
    </xf>
    <xf numFmtId="0" fontId="7" fillId="3" borderId="0" xfId="0" applyFont="1" applyFill="1"/>
    <xf numFmtId="0" fontId="3" fillId="3" borderId="1" xfId="0" applyFont="1" applyFill="1" applyBorder="1"/>
    <xf numFmtId="3" fontId="3" fillId="3" borderId="2" xfId="0" applyNumberFormat="1" applyFont="1" applyFill="1" applyBorder="1"/>
    <xf numFmtId="3" fontId="4" fillId="3" borderId="2" xfId="0" applyNumberFormat="1" applyFont="1" applyFill="1" applyBorder="1" applyAlignment="1">
      <alignment horizontal="center"/>
    </xf>
    <xf numFmtId="0" fontId="3" fillId="3" borderId="3" xfId="0" applyFont="1" applyFill="1" applyBorder="1"/>
    <xf numFmtId="0" fontId="3" fillId="3" borderId="4" xfId="0" applyFont="1" applyFill="1" applyBorder="1"/>
    <xf numFmtId="0" fontId="3" fillId="3" borderId="5" xfId="0" applyFont="1" applyFill="1" applyBorder="1"/>
    <xf numFmtId="3" fontId="15" fillId="3" borderId="0" xfId="0" applyNumberFormat="1" applyFont="1" applyFill="1" applyAlignment="1">
      <alignment vertical="center" wrapText="1"/>
    </xf>
    <xf numFmtId="3" fontId="16" fillId="3" borderId="0" xfId="0" applyNumberFormat="1" applyFont="1" applyFill="1" applyAlignment="1">
      <alignment horizontal="center" vertical="center" wrapText="1"/>
    </xf>
    <xf numFmtId="3" fontId="17" fillId="3" borderId="9" xfId="0" applyNumberFormat="1" applyFont="1" applyFill="1" applyBorder="1" applyAlignment="1">
      <alignment vertical="center" wrapText="1"/>
    </xf>
    <xf numFmtId="3" fontId="8" fillId="3" borderId="0" xfId="0" applyNumberFormat="1" applyFont="1" applyFill="1" applyAlignment="1">
      <alignment horizontal="center" vertical="center" wrapText="1"/>
    </xf>
    <xf numFmtId="0" fontId="9" fillId="3" borderId="0" xfId="0" applyFont="1" applyFill="1" applyAlignment="1">
      <alignment horizontal="center"/>
    </xf>
    <xf numFmtId="3" fontId="19" fillId="3" borderId="0" xfId="0" applyNumberFormat="1" applyFont="1" applyFill="1" applyAlignment="1">
      <alignment vertical="center" wrapText="1"/>
    </xf>
    <xf numFmtId="0" fontId="6" fillId="3" borderId="5" xfId="0" applyFont="1" applyFill="1" applyBorder="1"/>
    <xf numFmtId="44" fontId="8" fillId="3" borderId="0" xfId="1" applyFont="1" applyFill="1" applyBorder="1" applyAlignment="1" applyProtection="1">
      <alignment horizontal="center" vertical="center" wrapText="1"/>
    </xf>
    <xf numFmtId="3" fontId="20" fillId="3" borderId="14" xfId="0" applyNumberFormat="1" applyFont="1" applyFill="1" applyBorder="1" applyAlignment="1">
      <alignment vertical="center" wrapText="1"/>
    </xf>
    <xf numFmtId="3" fontId="14" fillId="2" borderId="13" xfId="0" applyNumberFormat="1" applyFont="1" applyFill="1" applyBorder="1" applyAlignment="1">
      <alignment horizontal="center" vertical="center" wrapText="1"/>
    </xf>
    <xf numFmtId="44" fontId="14" fillId="2" borderId="13" xfId="1" applyFont="1" applyFill="1" applyBorder="1" applyAlignment="1" applyProtection="1">
      <alignment horizontal="center" vertical="center" wrapText="1"/>
    </xf>
    <xf numFmtId="3" fontId="15" fillId="3" borderId="0" xfId="0" applyNumberFormat="1" applyFont="1" applyFill="1" applyAlignment="1">
      <alignment wrapText="1"/>
    </xf>
    <xf numFmtId="0" fontId="15" fillId="3" borderId="0" xfId="0" applyFont="1" applyFill="1"/>
    <xf numFmtId="0" fontId="16" fillId="3" borderId="0" xfId="0" applyFont="1" applyFill="1" applyAlignment="1">
      <alignment horizontal="center"/>
    </xf>
    <xf numFmtId="0" fontId="15" fillId="3" borderId="0" xfId="0" applyFont="1" applyFill="1" applyAlignment="1">
      <alignment horizontal="center"/>
    </xf>
    <xf numFmtId="3" fontId="16" fillId="3" borderId="0" xfId="0" applyNumberFormat="1" applyFont="1" applyFill="1" applyAlignment="1">
      <alignment horizontal="center" wrapText="1"/>
    </xf>
    <xf numFmtId="3" fontId="17" fillId="3" borderId="14" xfId="0" applyNumberFormat="1" applyFont="1" applyFill="1" applyBorder="1" applyAlignment="1">
      <alignment vertical="center" wrapText="1"/>
    </xf>
    <xf numFmtId="3" fontId="19" fillId="3" borderId="0" xfId="0" applyNumberFormat="1" applyFont="1" applyFill="1" applyAlignment="1">
      <alignment wrapText="1"/>
    </xf>
    <xf numFmtId="3" fontId="2" fillId="3" borderId="4" xfId="0" applyNumberFormat="1" applyFont="1" applyFill="1" applyBorder="1" applyAlignment="1">
      <alignment wrapText="1"/>
    </xf>
    <xf numFmtId="3" fontId="17" fillId="3" borderId="0" xfId="0" applyNumberFormat="1" applyFont="1" applyFill="1" applyAlignment="1">
      <alignment vertical="center" wrapText="1"/>
    </xf>
    <xf numFmtId="3" fontId="18" fillId="3" borderId="0" xfId="0" applyNumberFormat="1" applyFont="1" applyFill="1" applyAlignment="1">
      <alignment horizontal="center" vertical="center" wrapText="1"/>
    </xf>
    <xf numFmtId="3" fontId="2" fillId="3" borderId="0" xfId="0" applyNumberFormat="1" applyFont="1" applyFill="1" applyAlignment="1">
      <alignment wrapText="1"/>
    </xf>
    <xf numFmtId="0" fontId="6" fillId="3" borderId="4" xfId="0" applyFont="1" applyFill="1" applyBorder="1"/>
    <xf numFmtId="0" fontId="5" fillId="3" borderId="0" xfId="0" applyFont="1" applyFill="1"/>
    <xf numFmtId="3" fontId="13" fillId="3" borderId="14" xfId="0" applyNumberFormat="1" applyFont="1" applyFill="1" applyBorder="1" applyAlignment="1">
      <alignment vertical="center" wrapText="1"/>
    </xf>
    <xf numFmtId="3" fontId="6" fillId="3" borderId="0" xfId="0" applyNumberFormat="1" applyFont="1" applyFill="1" applyAlignment="1">
      <alignment wrapText="1"/>
    </xf>
    <xf numFmtId="3" fontId="6" fillId="3" borderId="0" xfId="0" applyNumberFormat="1" applyFont="1" applyFill="1" applyAlignment="1">
      <alignment horizontal="center" wrapText="1"/>
    </xf>
    <xf numFmtId="0" fontId="17" fillId="3" borderId="9" xfId="0" applyFont="1" applyFill="1" applyBorder="1" applyAlignment="1">
      <alignment wrapText="1"/>
    </xf>
    <xf numFmtId="0" fontId="6" fillId="3" borderId="6" xfId="0" applyFont="1" applyFill="1" applyBorder="1"/>
    <xf numFmtId="3" fontId="6" fillId="3" borderId="7" xfId="0" applyNumberFormat="1" applyFont="1" applyFill="1" applyBorder="1" applyAlignment="1">
      <alignment wrapText="1"/>
    </xf>
    <xf numFmtId="3" fontId="6" fillId="3" borderId="7" xfId="0" applyNumberFormat="1" applyFont="1" applyFill="1" applyBorder="1" applyAlignment="1">
      <alignment horizontal="center" wrapText="1"/>
    </xf>
    <xf numFmtId="0" fontId="3" fillId="3" borderId="7" xfId="0" applyFont="1" applyFill="1" applyBorder="1"/>
    <xf numFmtId="0" fontId="3" fillId="3" borderId="7" xfId="0" applyFont="1" applyFill="1" applyBorder="1" applyAlignment="1">
      <alignment horizontal="center"/>
    </xf>
    <xf numFmtId="0" fontId="3" fillId="3" borderId="8" xfId="0" applyFont="1" applyFill="1" applyBorder="1"/>
    <xf numFmtId="0" fontId="6" fillId="3" borderId="0" xfId="0" applyFont="1" applyFill="1"/>
    <xf numFmtId="0" fontId="3" fillId="3" borderId="0" xfId="0" applyFont="1" applyFill="1" applyAlignment="1">
      <alignment horizontal="center"/>
    </xf>
    <xf numFmtId="0" fontId="4" fillId="3" borderId="0" xfId="0" applyFont="1" applyFill="1" applyAlignment="1">
      <alignment horizontal="center"/>
    </xf>
    <xf numFmtId="0" fontId="3" fillId="3" borderId="0" xfId="0" applyFont="1" applyFill="1" applyAlignment="1">
      <alignment vertical="center" wrapText="1"/>
    </xf>
    <xf numFmtId="0" fontId="4" fillId="3" borderId="0" xfId="0" applyFont="1" applyFill="1" applyAlignment="1">
      <alignment horizontal="center" vertical="center" wrapText="1"/>
    </xf>
    <xf numFmtId="0" fontId="23" fillId="3" borderId="17" xfId="2" applyFill="1" applyBorder="1" applyAlignment="1" applyProtection="1">
      <alignment horizontal="center" vertical="center" wrapText="1"/>
      <protection locked="0"/>
    </xf>
    <xf numFmtId="3" fontId="22" fillId="3" borderId="0" xfId="0" applyNumberFormat="1" applyFont="1" applyFill="1" applyAlignment="1">
      <alignment horizontal="center" vertical="center" wrapText="1"/>
    </xf>
    <xf numFmtId="3" fontId="20" fillId="3" borderId="10" xfId="0" applyNumberFormat="1" applyFont="1" applyFill="1" applyBorder="1" applyAlignment="1">
      <alignment horizontal="center" vertical="center" wrapText="1"/>
    </xf>
    <xf numFmtId="3" fontId="20" fillId="3" borderId="16" xfId="0" applyNumberFormat="1" applyFont="1" applyFill="1" applyBorder="1" applyAlignment="1">
      <alignment horizontal="center" vertical="center" wrapText="1"/>
    </xf>
    <xf numFmtId="3" fontId="20" fillId="3" borderId="11" xfId="0" applyNumberFormat="1" applyFont="1" applyFill="1" applyBorder="1" applyAlignment="1">
      <alignment horizontal="center" vertical="center" wrapText="1"/>
    </xf>
    <xf numFmtId="3" fontId="20" fillId="3" borderId="12" xfId="0" applyNumberFormat="1" applyFont="1" applyFill="1" applyBorder="1" applyAlignment="1">
      <alignment horizontal="center" vertical="center"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76200</xdr:colOff>
      <xdr:row>3</xdr:row>
      <xdr:rowOff>95250</xdr:rowOff>
    </xdr:from>
    <xdr:to>
      <xdr:col>6</xdr:col>
      <xdr:colOff>1000125</xdr:colOff>
      <xdr:row>3</xdr:row>
      <xdr:rowOff>1238250</xdr:rowOff>
    </xdr:to>
    <xdr:sp macro="" textlink="">
      <xdr:nvSpPr>
        <xdr:cNvPr id="2" name="TextBox 1">
          <a:extLst>
            <a:ext uri="{FF2B5EF4-FFF2-40B4-BE49-F238E27FC236}">
              <a16:creationId xmlns:a16="http://schemas.microsoft.com/office/drawing/2014/main" id="{0019610E-43F7-64EC-8649-DD14E2A0F0C2}"/>
            </a:ext>
          </a:extLst>
        </xdr:cNvPr>
        <xdr:cNvSpPr txBox="1"/>
      </xdr:nvSpPr>
      <xdr:spPr>
        <a:xfrm>
          <a:off x="428625" y="733425"/>
          <a:ext cx="7296150" cy="114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GB" sz="1100" i="0">
              <a:solidFill>
                <a:srgbClr val="002060"/>
              </a:solidFill>
              <a:effectLst/>
              <a:latin typeface="+mj-lt"/>
              <a:ea typeface="+mn-ea"/>
              <a:cs typeface="+mn-cs"/>
            </a:rPr>
            <a:t>The average annual Pensionable pay below is a bit of a conundrum as the actual calculation uses ‘average revalued salary’.  This means that each year's salary </a:t>
          </a:r>
          <a:r>
            <a:rPr lang="en-GB" sz="1100" i="0" baseline="0">
              <a:solidFill>
                <a:srgbClr val="002060"/>
              </a:solidFill>
              <a:effectLst/>
              <a:latin typeface="+mj-lt"/>
              <a:ea typeface="+mn-ea"/>
              <a:cs typeface="+mn-cs"/>
            </a:rPr>
            <a:t>since joining the scheme is boosted </a:t>
          </a:r>
          <a:r>
            <a:rPr lang="en-GB" sz="1100" i="0">
              <a:solidFill>
                <a:srgbClr val="002060"/>
              </a:solidFill>
              <a:effectLst/>
              <a:latin typeface="+mj-lt"/>
              <a:ea typeface="+mn-ea"/>
              <a:cs typeface="+mn-cs"/>
            </a:rPr>
            <a:t>to take inflation</a:t>
          </a:r>
          <a:r>
            <a:rPr lang="en-GB" sz="1100" i="0" baseline="0">
              <a:solidFill>
                <a:srgbClr val="002060"/>
              </a:solidFill>
              <a:effectLst/>
              <a:latin typeface="+mj-lt"/>
              <a:ea typeface="+mn-ea"/>
              <a:cs typeface="+mn-cs"/>
            </a:rPr>
            <a:t> into account. </a:t>
          </a:r>
          <a:r>
            <a:rPr lang="en-GB" sz="1100" i="0">
              <a:solidFill>
                <a:srgbClr val="002060"/>
              </a:solidFill>
              <a:effectLst/>
              <a:latin typeface="+mj-lt"/>
              <a:ea typeface="+mn-ea"/>
              <a:cs typeface="+mn-cs"/>
            </a:rPr>
            <a:t> The</a:t>
          </a:r>
          <a:r>
            <a:rPr lang="en-GB" sz="1100" i="0" baseline="0">
              <a:solidFill>
                <a:srgbClr val="002060"/>
              </a:solidFill>
              <a:effectLst/>
              <a:latin typeface="+mj-lt"/>
              <a:ea typeface="+mn-ea"/>
              <a:cs typeface="+mn-cs"/>
            </a:rPr>
            <a:t> average of the revalued salaries is then calculated. Its not possible to be totally accurate but the calculator will give you the figures based upon your estimate. It can help you decide whether or not you can rely  solely on the benefits package to protect your family</a:t>
          </a:r>
        </a:p>
        <a:p>
          <a:endParaRPr lang="en-GB" sz="1100" i="0" baseline="0">
            <a:solidFill>
              <a:srgbClr val="002060"/>
            </a:solidFill>
            <a:effectLst/>
            <a:latin typeface="+mj-lt"/>
            <a:ea typeface="+mn-ea"/>
            <a:cs typeface="+mn-cs"/>
          </a:endParaRPr>
        </a:p>
        <a:p>
          <a:pPr algn="ctr"/>
          <a:r>
            <a:rPr lang="en-GB" sz="1100" i="0" baseline="0">
              <a:solidFill>
                <a:srgbClr val="002060"/>
              </a:solidFill>
              <a:effectLst/>
              <a:latin typeface="+mj-lt"/>
              <a:ea typeface="+mn-ea"/>
              <a:cs typeface="+mn-cs"/>
            </a:rPr>
            <a:t>Enter your own figures in the white boxes and the calculated figures will be shown in  the blue boxes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olfedmortgages.co.uk/contac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D6867-7FF7-42BE-A709-1E3E18E38D6D}">
  <sheetPr>
    <pageSetUpPr fitToPage="1"/>
  </sheetPr>
  <dimension ref="A1:J74"/>
  <sheetViews>
    <sheetView tabSelected="1" topLeftCell="A5" zoomScaleNormal="100" workbookViewId="0">
      <selection activeCell="D5" sqref="D5"/>
    </sheetView>
  </sheetViews>
  <sheetFormatPr defaultRowHeight="12.75" x14ac:dyDescent="0.2"/>
  <cols>
    <col min="1" max="1" width="2.5703125" style="8" customWidth="1"/>
    <col min="2" max="2" width="2.7109375" style="8" customWidth="1"/>
    <col min="3" max="3" width="36.140625" style="8" customWidth="1"/>
    <col min="4" max="4" width="17.5703125" style="54" customWidth="1"/>
    <col min="5" max="5" width="7.140625" style="8" customWidth="1"/>
    <col min="6" max="6" width="34.7109375" style="8" bestFit="1" customWidth="1"/>
    <col min="7" max="7" width="17.5703125" style="54" customWidth="1"/>
    <col min="8" max="8" width="2.7109375" style="8" customWidth="1"/>
    <col min="9" max="9" width="14.7109375" style="8" customWidth="1"/>
    <col min="10" max="10" width="17.42578125" style="8" customWidth="1"/>
    <col min="11" max="11" width="17.5703125" style="8" customWidth="1"/>
    <col min="12" max="12" width="9.7109375" style="8" customWidth="1"/>
    <col min="13" max="13" width="28.140625" style="8" bestFit="1" customWidth="1"/>
    <col min="14" max="14" width="17.5703125" style="8" customWidth="1"/>
    <col min="15" max="15" width="3.85546875" style="8" customWidth="1"/>
    <col min="16" max="16" width="2.7109375" style="8" customWidth="1"/>
    <col min="17" max="18" width="9.140625" style="8"/>
    <col min="19" max="19" width="16.5703125" style="8" customWidth="1"/>
    <col min="20" max="16384" width="9.140625" style="8"/>
  </cols>
  <sheetData>
    <row r="1" spans="2:10" ht="12" customHeight="1" thickBot="1" x14ac:dyDescent="0.25">
      <c r="C1" s="9"/>
      <c r="D1" s="10"/>
      <c r="E1" s="9"/>
      <c r="F1" s="9"/>
      <c r="G1" s="10"/>
      <c r="I1" s="11"/>
      <c r="J1" s="11"/>
    </row>
    <row r="2" spans="2:10" ht="11.25" customHeight="1" thickTop="1" x14ac:dyDescent="0.2">
      <c r="B2" s="12"/>
      <c r="C2" s="13"/>
      <c r="D2" s="14"/>
      <c r="E2" s="13"/>
      <c r="F2" s="13"/>
      <c r="G2" s="14"/>
      <c r="H2" s="15"/>
    </row>
    <row r="3" spans="2:10" ht="27" customHeight="1" x14ac:dyDescent="0.2">
      <c r="B3" s="16"/>
      <c r="C3" s="58" t="s">
        <v>35</v>
      </c>
      <c r="D3" s="58"/>
      <c r="E3" s="58"/>
      <c r="F3" s="58"/>
      <c r="G3" s="58"/>
      <c r="H3" s="17"/>
    </row>
    <row r="4" spans="2:10" ht="116.25" customHeight="1" x14ac:dyDescent="0.2">
      <c r="B4" s="16"/>
      <c r="C4" s="18"/>
      <c r="D4" s="19"/>
      <c r="E4" s="18"/>
      <c r="F4" s="18"/>
      <c r="G4" s="19"/>
      <c r="H4" s="17"/>
    </row>
    <row r="5" spans="2:10" ht="35.25" customHeight="1" x14ac:dyDescent="0.2">
      <c r="B5" s="16"/>
      <c r="C5" s="20" t="s">
        <v>32</v>
      </c>
      <c r="D5" s="1"/>
      <c r="E5" s="18"/>
      <c r="F5" s="20" t="s">
        <v>29</v>
      </c>
      <c r="G5" s="7"/>
      <c r="H5" s="17"/>
      <c r="I5" s="21" t="s">
        <v>12</v>
      </c>
      <c r="J5" s="22"/>
    </row>
    <row r="6" spans="2:10" ht="35.25" customHeight="1" x14ac:dyDescent="0.25">
      <c r="B6" s="16"/>
      <c r="C6" s="20" t="s">
        <v>27</v>
      </c>
      <c r="D6" s="3"/>
      <c r="E6" s="23"/>
      <c r="F6" s="20" t="s">
        <v>36</v>
      </c>
      <c r="G6" s="2"/>
      <c r="H6" s="24"/>
      <c r="I6" s="21" t="s">
        <v>9</v>
      </c>
      <c r="J6" s="25">
        <f>IF(G5&gt;54000,((G5-54000)*2%+(54000-12584)*8%),(G5-12584)*8%)</f>
        <v>-1006.72</v>
      </c>
    </row>
    <row r="7" spans="2:10" ht="35.25" customHeight="1" x14ac:dyDescent="0.25">
      <c r="B7" s="16"/>
      <c r="C7" s="26" t="s">
        <v>7</v>
      </c>
      <c r="D7" s="27">
        <f>D6-D5</f>
        <v>0</v>
      </c>
      <c r="E7" s="23"/>
      <c r="F7" s="20" t="s">
        <v>28</v>
      </c>
      <c r="G7" s="3"/>
      <c r="H7" s="24"/>
      <c r="I7" s="21" t="s">
        <v>10</v>
      </c>
      <c r="J7" s="25">
        <f>IF(G5&gt;50271,((G5-50271)*40%+(50271-12570)*20%),(G5-12584)*20%)</f>
        <v>-2516.8000000000002</v>
      </c>
    </row>
    <row r="8" spans="2:10" ht="35.25" customHeight="1" x14ac:dyDescent="0.25">
      <c r="B8" s="16"/>
      <c r="C8" s="26" t="s">
        <v>15</v>
      </c>
      <c r="D8" s="28">
        <f>(G8/70)*(G6/2)</f>
        <v>0</v>
      </c>
      <c r="E8" s="18"/>
      <c r="F8" s="26" t="s">
        <v>14</v>
      </c>
      <c r="G8" s="27">
        <f>IF((D6&lt;1),0,(60-D6))</f>
        <v>0</v>
      </c>
      <c r="H8" s="24"/>
      <c r="I8" s="21"/>
      <c r="J8" s="25"/>
    </row>
    <row r="9" spans="2:10" ht="35.25" customHeight="1" x14ac:dyDescent="0.25">
      <c r="B9" s="16"/>
      <c r="C9" s="26" t="s">
        <v>38</v>
      </c>
      <c r="D9" s="28">
        <f>G5*3</f>
        <v>0</v>
      </c>
      <c r="E9" s="18"/>
      <c r="F9" s="26" t="s">
        <v>30</v>
      </c>
      <c r="G9" s="28">
        <f>IF(G7&lt;1,0,IF(G7&gt;1,D8,(D8/2)))</f>
        <v>0</v>
      </c>
      <c r="H9" s="24"/>
      <c r="I9" s="21" t="s">
        <v>8</v>
      </c>
      <c r="J9" s="25">
        <f>G5*13.44%</f>
        <v>0</v>
      </c>
    </row>
    <row r="10" spans="2:10" ht="35.25" customHeight="1" x14ac:dyDescent="0.25">
      <c r="B10" s="16"/>
      <c r="C10" s="59" t="s">
        <v>33</v>
      </c>
      <c r="D10" s="60"/>
      <c r="E10" s="18"/>
      <c r="F10" s="26" t="s">
        <v>16</v>
      </c>
      <c r="G10" s="28">
        <f>D8+G9</f>
        <v>0</v>
      </c>
      <c r="H10" s="24"/>
      <c r="I10" s="21" t="s">
        <v>11</v>
      </c>
      <c r="J10" s="25">
        <f>SUM(J6:J9)</f>
        <v>-3523.5200000000004</v>
      </c>
    </row>
    <row r="11" spans="2:10" ht="35.25" customHeight="1" x14ac:dyDescent="0.25">
      <c r="B11" s="16"/>
      <c r="C11" s="61"/>
      <c r="D11" s="62"/>
      <c r="E11" s="18"/>
      <c r="F11" s="26" t="s">
        <v>17</v>
      </c>
      <c r="G11" s="28">
        <f>G10/12</f>
        <v>0</v>
      </c>
      <c r="H11" s="24"/>
    </row>
    <row r="12" spans="2:10" ht="15" customHeight="1" x14ac:dyDescent="0.25">
      <c r="B12" s="16"/>
      <c r="C12" s="29"/>
      <c r="D12" s="30"/>
      <c r="E12" s="31"/>
      <c r="F12" s="30"/>
      <c r="G12" s="32"/>
      <c r="H12" s="24"/>
    </row>
    <row r="13" spans="2:10" ht="35.25" customHeight="1" x14ac:dyDescent="0.25">
      <c r="B13" s="16"/>
      <c r="C13" s="58" t="s">
        <v>37</v>
      </c>
      <c r="D13" s="58"/>
      <c r="E13" s="58"/>
      <c r="F13" s="58"/>
      <c r="G13" s="58"/>
      <c r="H13" s="24"/>
    </row>
    <row r="14" spans="2:10" ht="15" customHeight="1" x14ac:dyDescent="0.25">
      <c r="B14" s="16"/>
      <c r="C14" s="29"/>
      <c r="D14" s="33"/>
      <c r="E14" s="29"/>
      <c r="F14" s="29"/>
      <c r="G14" s="33"/>
      <c r="H14" s="24"/>
    </row>
    <row r="15" spans="2:10" ht="35.25" customHeight="1" x14ac:dyDescent="0.25">
      <c r="B15" s="16"/>
      <c r="C15" s="34" t="s">
        <v>18</v>
      </c>
      <c r="D15" s="28">
        <f>IF((G5&lt;1),0,((G5-J10)/12))</f>
        <v>0</v>
      </c>
      <c r="E15" s="35"/>
      <c r="F15" s="20" t="s">
        <v>26</v>
      </c>
      <c r="G15" s="2"/>
      <c r="H15" s="24"/>
    </row>
    <row r="16" spans="2:10" ht="35.25" customHeight="1" x14ac:dyDescent="0.25">
      <c r="B16" s="16"/>
      <c r="C16" s="20" t="s">
        <v>19</v>
      </c>
      <c r="D16" s="5"/>
      <c r="E16" s="35"/>
      <c r="F16" s="20" t="s">
        <v>21</v>
      </c>
      <c r="G16" s="2"/>
      <c r="H16" s="24"/>
    </row>
    <row r="17" spans="1:10" ht="35.25" customHeight="1" x14ac:dyDescent="0.25">
      <c r="B17" s="36"/>
      <c r="C17" s="20" t="s">
        <v>20</v>
      </c>
      <c r="D17" s="1"/>
      <c r="E17" s="35"/>
      <c r="F17" s="20" t="s">
        <v>22</v>
      </c>
      <c r="G17" s="2"/>
      <c r="H17" s="24"/>
    </row>
    <row r="18" spans="1:10" ht="35.25" customHeight="1" x14ac:dyDescent="0.25">
      <c r="B18" s="16"/>
      <c r="C18" s="37"/>
      <c r="D18" s="38"/>
      <c r="E18" s="35"/>
      <c r="F18" s="20" t="s">
        <v>6</v>
      </c>
      <c r="G18" s="4"/>
      <c r="H18" s="17"/>
    </row>
    <row r="19" spans="1:10" ht="35.25" customHeight="1" x14ac:dyDescent="0.25">
      <c r="B19" s="16"/>
      <c r="C19" s="37"/>
      <c r="D19" s="38"/>
      <c r="E19" s="35"/>
      <c r="F19" s="26" t="s">
        <v>3</v>
      </c>
      <c r="G19" s="28">
        <f>D24+(SUM(G15:G18))</f>
        <v>0</v>
      </c>
      <c r="H19" s="17"/>
    </row>
    <row r="20" spans="1:10" ht="35.25" customHeight="1" x14ac:dyDescent="0.25">
      <c r="A20" s="39"/>
      <c r="B20" s="16"/>
      <c r="C20" s="26" t="s">
        <v>31</v>
      </c>
      <c r="D20" s="28">
        <f>(G11*0.9)</f>
        <v>0</v>
      </c>
      <c r="E20" s="29"/>
      <c r="F20" s="26" t="s">
        <v>25</v>
      </c>
      <c r="G20" s="28">
        <f>D9</f>
        <v>0</v>
      </c>
      <c r="H20" s="17"/>
    </row>
    <row r="21" spans="1:10" ht="35.25" customHeight="1" x14ac:dyDescent="0.25">
      <c r="B21" s="40"/>
      <c r="C21" s="26" t="s">
        <v>13</v>
      </c>
      <c r="D21" s="28">
        <f>G7*200</f>
        <v>0</v>
      </c>
      <c r="E21" s="29"/>
      <c r="F21" s="20" t="s">
        <v>24</v>
      </c>
      <c r="G21" s="5"/>
      <c r="H21" s="17"/>
      <c r="J21" s="41"/>
    </row>
    <row r="22" spans="1:10" ht="35.25" customHeight="1" x14ac:dyDescent="0.25">
      <c r="B22" s="40"/>
      <c r="C22" s="20" t="s">
        <v>1</v>
      </c>
      <c r="D22" s="6"/>
      <c r="E22" s="29"/>
      <c r="F22" s="20" t="s">
        <v>23</v>
      </c>
      <c r="G22" s="4"/>
      <c r="H22" s="17"/>
    </row>
    <row r="23" spans="1:10" ht="35.25" customHeight="1" x14ac:dyDescent="0.25">
      <c r="B23" s="40"/>
      <c r="C23" s="26" t="s">
        <v>5</v>
      </c>
      <c r="D23" s="28">
        <f>D16-(D20+D21)</f>
        <v>0</v>
      </c>
      <c r="E23" s="29"/>
      <c r="F23" s="26" t="s">
        <v>0</v>
      </c>
      <c r="G23" s="28">
        <f>SUM(G20:G22)</f>
        <v>0</v>
      </c>
      <c r="H23" s="17"/>
    </row>
    <row r="24" spans="1:10" ht="35.25" customHeight="1" x14ac:dyDescent="0.25">
      <c r="B24" s="40"/>
      <c r="C24" s="26" t="s">
        <v>4</v>
      </c>
      <c r="D24" s="28">
        <f>(D23*D17*12)</f>
        <v>0</v>
      </c>
      <c r="E24" s="29"/>
      <c r="F24" s="42" t="s">
        <v>2</v>
      </c>
      <c r="G24" s="28">
        <f>G23-G19</f>
        <v>0</v>
      </c>
      <c r="H24" s="17"/>
    </row>
    <row r="25" spans="1:10" ht="48.75" customHeight="1" x14ac:dyDescent="0.25">
      <c r="B25" s="40"/>
      <c r="C25" s="43"/>
      <c r="D25" s="44"/>
      <c r="E25" s="43"/>
      <c r="F25" s="45" t="s">
        <v>34</v>
      </c>
      <c r="G25" s="57" t="s">
        <v>39</v>
      </c>
      <c r="H25" s="17"/>
    </row>
    <row r="26" spans="1:10" ht="27" customHeight="1" thickBot="1" x14ac:dyDescent="0.3">
      <c r="B26" s="46"/>
      <c r="C26" s="47"/>
      <c r="D26" s="48"/>
      <c r="E26" s="49"/>
      <c r="F26" s="49"/>
      <c r="G26" s="50"/>
      <c r="H26" s="51"/>
    </row>
    <row r="27" spans="1:10" ht="27" customHeight="1" thickTop="1" x14ac:dyDescent="0.25">
      <c r="B27" s="52"/>
      <c r="C27" s="43"/>
      <c r="D27" s="44"/>
      <c r="G27" s="53"/>
    </row>
    <row r="28" spans="1:10" ht="32.25" customHeight="1" x14ac:dyDescent="0.25">
      <c r="B28" s="52"/>
      <c r="D28" s="8"/>
      <c r="G28" s="53"/>
    </row>
    <row r="29" spans="1:10" ht="32.25" customHeight="1" x14ac:dyDescent="0.25">
      <c r="B29" s="52"/>
      <c r="D29" s="8"/>
      <c r="G29" s="53"/>
    </row>
    <row r="30" spans="1:10" ht="32.25" customHeight="1" x14ac:dyDescent="0.25">
      <c r="B30" s="52"/>
      <c r="D30" s="8"/>
      <c r="G30" s="53"/>
    </row>
    <row r="31" spans="1:10" ht="32.25" customHeight="1" x14ac:dyDescent="0.25">
      <c r="B31" s="52"/>
      <c r="D31" s="8"/>
      <c r="G31" s="53"/>
    </row>
    <row r="32" spans="1:10" ht="32.25" customHeight="1" x14ac:dyDescent="0.25">
      <c r="B32" s="52"/>
      <c r="D32" s="8"/>
      <c r="G32" s="53"/>
    </row>
    <row r="33" spans="2:7" ht="32.25" customHeight="1" x14ac:dyDescent="0.25">
      <c r="B33" s="52"/>
      <c r="D33" s="8"/>
      <c r="G33" s="53"/>
    </row>
    <row r="34" spans="2:7" ht="32.25" customHeight="1" x14ac:dyDescent="0.25">
      <c r="B34" s="52"/>
      <c r="D34" s="8"/>
      <c r="G34" s="53"/>
    </row>
    <row r="35" spans="2:7" ht="32.25" customHeight="1" x14ac:dyDescent="0.2">
      <c r="D35" s="8"/>
      <c r="G35" s="53"/>
    </row>
    <row r="36" spans="2:7" ht="36.75" customHeight="1" x14ac:dyDescent="0.2">
      <c r="D36" s="8"/>
    </row>
    <row r="37" spans="2:7" ht="27" customHeight="1" x14ac:dyDescent="0.2">
      <c r="D37" s="8"/>
    </row>
    <row r="38" spans="2:7" x14ac:dyDescent="0.2">
      <c r="D38" s="8"/>
    </row>
    <row r="63" spans="6:7" x14ac:dyDescent="0.2">
      <c r="F63" s="55"/>
      <c r="G63" s="56"/>
    </row>
    <row r="64" spans="6:7" x14ac:dyDescent="0.2">
      <c r="F64" s="55"/>
      <c r="G64" s="56"/>
    </row>
    <row r="65" spans="3:7" x14ac:dyDescent="0.2">
      <c r="E65" s="55"/>
      <c r="F65" s="55"/>
      <c r="G65" s="56"/>
    </row>
    <row r="66" spans="3:7" x14ac:dyDescent="0.2">
      <c r="E66" s="55"/>
      <c r="F66" s="55"/>
      <c r="G66" s="56"/>
    </row>
    <row r="67" spans="3:7" x14ac:dyDescent="0.2">
      <c r="C67" s="55"/>
      <c r="D67" s="56"/>
      <c r="E67" s="55"/>
      <c r="F67" s="55"/>
      <c r="G67" s="56"/>
    </row>
    <row r="68" spans="3:7" x14ac:dyDescent="0.2">
      <c r="C68" s="55"/>
      <c r="D68" s="56"/>
      <c r="E68" s="55"/>
      <c r="F68" s="55"/>
      <c r="G68" s="56"/>
    </row>
    <row r="69" spans="3:7" x14ac:dyDescent="0.2">
      <c r="C69" s="55"/>
      <c r="D69" s="56"/>
      <c r="E69" s="55"/>
    </row>
    <row r="70" spans="3:7" x14ac:dyDescent="0.2">
      <c r="C70" s="55"/>
      <c r="D70" s="56"/>
      <c r="E70" s="55"/>
    </row>
    <row r="71" spans="3:7" x14ac:dyDescent="0.2">
      <c r="C71" s="55"/>
      <c r="D71" s="56"/>
      <c r="E71" s="55"/>
    </row>
    <row r="72" spans="3:7" x14ac:dyDescent="0.2">
      <c r="C72" s="55"/>
      <c r="D72" s="56"/>
      <c r="E72" s="55"/>
    </row>
    <row r="73" spans="3:7" x14ac:dyDescent="0.2">
      <c r="C73" s="55"/>
      <c r="D73" s="56"/>
    </row>
    <row r="74" spans="3:7" x14ac:dyDescent="0.2">
      <c r="C74" s="55"/>
      <c r="D74" s="56"/>
    </row>
  </sheetData>
  <sheetProtection algorithmName="SHA-512" hashValue="TNC81PkYevetfIFswAdWNP3bno8Eo8CPc8uKkFInsLgho/uN9PU6jZUZ8xtdVtmvz7VqS9nQRR+AQhOeu7iaGA==" saltValue="vMGV+cFGbi2DoOVr2KNswg==" spinCount="100000" sheet="1" selectLockedCells="1"/>
  <mergeCells count="3">
    <mergeCell ref="C3:G3"/>
    <mergeCell ref="C13:G13"/>
    <mergeCell ref="C10:D11"/>
  </mergeCells>
  <hyperlinks>
    <hyperlink ref="G25" r:id="rId1" display="Click here to request a quote" xr:uid="{F92C384C-F352-4AA5-A50F-57E7B780E0BA}"/>
  </hyperlinks>
  <pageMargins left="0.7" right="0.7" top="0.75" bottom="0.75" header="0.3" footer="0.3"/>
  <pageSetup paperSize="9" scale="55" orientation="landscape" r:id="rId2"/>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c2b14eb-345b-4b03-b647-ed29a297933f" xsi:nil="true"/>
    <lcf76f155ced4ddcb4097134ff3c332f xmlns="f7ba89b2-f87f-4a38-b461-f9788c622e7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A8755CEE89DD042BF3CE1BF64CB6530" ma:contentTypeVersion="18" ma:contentTypeDescription="Create a new document." ma:contentTypeScope="" ma:versionID="d79965ab6367847d4f785b7570dbb9a6">
  <xsd:schema xmlns:xsd="http://www.w3.org/2001/XMLSchema" xmlns:xs="http://www.w3.org/2001/XMLSchema" xmlns:p="http://schemas.microsoft.com/office/2006/metadata/properties" xmlns:ns2="9c2b14eb-345b-4b03-b647-ed29a297933f" xmlns:ns3="f7ba89b2-f87f-4a38-b461-f9788c622e75" targetNamespace="http://schemas.microsoft.com/office/2006/metadata/properties" ma:root="true" ma:fieldsID="73c4567372e6cd1cd63c52e06a7cecfe" ns2:_="" ns3:_="">
    <xsd:import namespace="9c2b14eb-345b-4b03-b647-ed29a297933f"/>
    <xsd:import namespace="f7ba89b2-f87f-4a38-b461-f9788c622e7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2b14eb-345b-4b03-b647-ed29a297933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790f1196-5e91-4a9a-aab4-85c7b463fc20}" ma:internalName="TaxCatchAll" ma:showField="CatchAllData" ma:web="9c2b14eb-345b-4b03-b647-ed29a297933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7ba89b2-f87f-4a38-b461-f9788c622e75"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description=""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392713f-cdfb-4376-b66d-91b13edfd6d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3382D7-EA81-426D-AE49-00ACAC076422}">
  <ds:schemaRef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http://www.w3.org/XML/1998/namespace"/>
    <ds:schemaRef ds:uri="http://purl.org/dc/terms/"/>
    <ds:schemaRef ds:uri="9d796566-fa56-45b8-8f3f-0d4335488c91"/>
    <ds:schemaRef ds:uri="http://schemas.microsoft.com/office/2006/metadata/properties"/>
    <ds:schemaRef ds:uri="deaf01b4-2351-4566-9fee-2dfbd4062256"/>
    <ds:schemaRef ds:uri="http://purl.org/dc/dcmitype/"/>
    <ds:schemaRef ds:uri="9c2b14eb-345b-4b03-b647-ed29a297933f"/>
    <ds:schemaRef ds:uri="f7ba89b2-f87f-4a38-b461-f9788c622e75"/>
  </ds:schemaRefs>
</ds:datastoreItem>
</file>

<file path=customXml/itemProps2.xml><?xml version="1.0" encoding="utf-8"?>
<ds:datastoreItem xmlns:ds="http://schemas.openxmlformats.org/officeDocument/2006/customXml" ds:itemID="{DEAC88B8-8AE3-49EC-83B4-42887E1528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2b14eb-345b-4b03-b647-ed29a297933f"/>
    <ds:schemaRef ds:uri="f7ba89b2-f87f-4a38-b461-f9788c622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70F5C81-2FDB-4A29-8EC2-D1CDEB90D23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DIS Ready Reckoner</vt:lpstr>
      <vt:lpstr>'DIS Ready Reckoner'!Print_Area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Kelly</dc:creator>
  <cp:lastModifiedBy>Helen Kelly</cp:lastModifiedBy>
  <cp:lastPrinted>2025-09-22T08:23:39Z</cp:lastPrinted>
  <dcterms:created xsi:type="dcterms:W3CDTF">2025-09-17T10:17:44Z</dcterms:created>
  <dcterms:modified xsi:type="dcterms:W3CDTF">2026-03-02T13:06:25Z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0x0101001A8755CEE89DD042BF3CE1BF64CB6530</vt:lpwstr>
  </property>
</Properties>
</file>