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hmkel\hansonmb\public\dis\"/>
    </mc:Choice>
  </mc:AlternateContent>
  <xr:revisionPtr revIDLastSave="0" documentId="8_{D2029829-AD03-4F1D-B5AA-51B3AD63E95B}" xr6:coauthVersionLast="47" xr6:coauthVersionMax="47" xr10:uidLastSave="{00000000-0000-0000-0000-000000000000}"/>
  <bookViews>
    <workbookView xWindow="150" yWindow="345" windowWidth="17550" windowHeight="11295" xr2:uid="{FD23B16B-BC7B-4217-9178-813C2512D2C0}"/>
  </bookViews>
  <sheets>
    <sheet name="DIS Ready Reckoner" sheetId="1" r:id="rId1"/>
  </sheets>
  <definedNames>
    <definedName name="_xlnm.Print_Area" localSheetId="0">'DIS Ready Reckoner'!$A$1:$P$24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s="1"/>
  <c r="D13" i="1" s="1"/>
  <c r="D8" i="1" s="1"/>
  <c r="D9" i="1"/>
  <c r="G22" i="1" s="1"/>
  <c r="G24" i="1" s="1"/>
  <c r="G8" i="1"/>
  <c r="J9" i="1"/>
  <c r="J7" i="1"/>
  <c r="J6" i="1"/>
  <c r="D7" i="1"/>
  <c r="D22" i="1"/>
  <c r="J10" i="1" l="1"/>
  <c r="D17" i="1" s="1"/>
  <c r="G9" i="1"/>
  <c r="G10" i="1" l="1"/>
  <c r="G11" i="1" s="1"/>
  <c r="D21" i="1" l="1"/>
  <c r="D24" i="1" s="1"/>
  <c r="D25" i="1" s="1"/>
  <c r="G21" i="1" s="1"/>
  <c r="G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Kelly</author>
  </authors>
  <commentList>
    <comment ref="D5" authorId="0" shapeId="0" xr:uid="{9ECE67C5-6273-46B9-8219-A08D39E64E86}">
      <text>
        <r>
          <rPr>
            <b/>
            <sz val="9"/>
            <color indexed="81"/>
            <rFont val="Tahoma"/>
            <family val="2"/>
          </rPr>
          <t>Service in earlier schemes will be added to service in the 2015 scheme to calculate DIS benefits</t>
        </r>
      </text>
    </comment>
    <comment ref="I5" authorId="0" shapeId="0" xr:uid="{9D531605-5CA7-43D4-91B1-E44EB521ADCA}">
      <text>
        <r>
          <rPr>
            <sz val="9"/>
            <color indexed="81"/>
            <rFont val="Tahoma"/>
            <charset val="1"/>
          </rPr>
          <t>We've only taken into account tax, NI and pension contribution to work out the expected take home pay.</t>
        </r>
      </text>
    </comment>
    <comment ref="F6" authorId="0" shapeId="0" xr:uid="{DBBDC8F9-140E-404B-AD6E-DC6518DB9524}">
      <text>
        <r>
          <rPr>
            <sz val="9"/>
            <color indexed="81"/>
            <rFont val="Tahoma"/>
            <family val="2"/>
          </rPr>
          <t xml:space="preserve">If your earnings have only been increased in line with annual pay awards then this will be about the same as current salary. If it has increased as a result of increased reponsibility or promotions then the average earnings will be lower.
</t>
        </r>
      </text>
    </comment>
    <comment ref="C7" authorId="0" shapeId="0" xr:uid="{3122B331-3A79-48CD-BD9B-0A566AA7E8D6}">
      <text>
        <r>
          <rPr>
            <b/>
            <sz val="9"/>
            <color indexed="81"/>
            <rFont val="Tahoma"/>
            <charset val="1"/>
          </rPr>
          <t xml:space="preserve">Death in service pension is only payable after 2 years service. </t>
        </r>
      </text>
    </comment>
    <comment ref="D7" authorId="0" shapeId="0" xr:uid="{E0C1EB3E-F40F-49E1-A6CE-7DD584E213D4}">
      <text>
        <r>
          <rPr>
            <sz val="9"/>
            <color indexed="81"/>
            <rFont val="Tahoma"/>
            <charset val="1"/>
          </rPr>
          <t xml:space="preserve">The scheme uses the actual number of days but we've just used the number of years to get a close approximisation
</t>
        </r>
      </text>
    </comment>
    <comment ref="G7" authorId="0" shapeId="0" xr:uid="{A9DFC0FA-209C-4784-B90C-8A9D7B46C119}">
      <text>
        <r>
          <rPr>
            <b/>
            <sz val="9"/>
            <color indexed="81"/>
            <rFont val="Tahoma"/>
            <family val="2"/>
          </rPr>
          <t>If more than 2 children then the maximum children's benefit shown below will divided by the number of children.</t>
        </r>
      </text>
    </comment>
    <comment ref="C8" authorId="0" shapeId="0" xr:uid="{04C7C3F5-C8A8-465B-AAD0-0450DDF6E316}">
      <text>
        <r>
          <rPr>
            <b/>
            <sz val="9"/>
            <color indexed="81"/>
            <rFont val="Tahoma"/>
            <family val="2"/>
          </rPr>
          <t>The amount is a percentage of the Tier  2 Ill health pension earned to date.</t>
        </r>
        <r>
          <rPr>
            <sz val="9"/>
            <color indexed="81"/>
            <rFont val="Tahoma"/>
            <family val="2"/>
          </rPr>
          <t xml:space="preserve">
</t>
        </r>
      </text>
    </comment>
    <comment ref="D8" authorId="0" shapeId="0" xr:uid="{3C7F6CA5-4578-482C-BF9E-10E27BD1E1E5}">
      <text>
        <r>
          <rPr>
            <b/>
            <sz val="9"/>
            <color indexed="81"/>
            <rFont val="Tahoma"/>
            <family val="2"/>
          </rPr>
          <t>The pension payable is 50% of the ill-health pension that you would have received if you had been permanently medically unfit for regular employment at the time of your death</t>
        </r>
      </text>
    </comment>
    <comment ref="D9" authorId="0" shapeId="0" xr:uid="{03221F7E-3BA0-42F4-89E0-C2FDBD59E7F0}">
      <text>
        <r>
          <rPr>
            <b/>
            <sz val="9"/>
            <color indexed="81"/>
            <rFont val="Tahoma"/>
            <family val="2"/>
          </rPr>
          <t xml:space="preserve">2 X Pensionable Earnings. </t>
        </r>
        <r>
          <rPr>
            <sz val="9"/>
            <color indexed="81"/>
            <rFont val="Tahoma"/>
            <family val="2"/>
          </rPr>
          <t xml:space="preserve">
</t>
        </r>
      </text>
    </comment>
    <comment ref="F9" authorId="0" shapeId="0" xr:uid="{27438D48-1AC0-4B6F-89EF-7B37A5DCED75}">
      <text>
        <r>
          <rPr>
            <b/>
            <sz val="9"/>
            <color indexed="81"/>
            <rFont val="Tahoma"/>
            <family val="2"/>
          </rPr>
          <t>The pension payable is 25% per child (max 2) of the ill-health pension that you would have received if you had been permanently medically unfit for regular employment at the time of your death</t>
        </r>
      </text>
    </comment>
    <comment ref="G9" authorId="0" shapeId="0" xr:uid="{EB7D1458-261E-4F66-A65C-FC6FD43F338A}">
      <text>
        <r>
          <rPr>
            <sz val="9"/>
            <color indexed="81"/>
            <rFont val="Tahoma"/>
            <family val="2"/>
          </rPr>
          <t xml:space="preserve">25% of ill health pension due on max 2 children and payable until the child is aged 19 (or up to 23 if still in full time eduction)
</t>
        </r>
      </text>
    </comment>
    <comment ref="J9" authorId="0" shapeId="0" xr:uid="{FA90752C-E7D5-4FD0-B6F6-15F31E99716D}">
      <text>
        <r>
          <rPr>
            <b/>
            <sz val="9"/>
            <color indexed="81"/>
            <rFont val="Tahoma"/>
            <charset val="1"/>
          </rPr>
          <t>Assumes Tier 2 
£27,000 to £60,000 pa pensionable pay</t>
        </r>
        <r>
          <rPr>
            <sz val="9"/>
            <color indexed="81"/>
            <rFont val="Tahoma"/>
            <charset val="1"/>
          </rPr>
          <t xml:space="preserve">
</t>
        </r>
      </text>
    </comment>
    <comment ref="G10" authorId="0" shapeId="0" xr:uid="{C8CA18AA-78DB-47FC-8DF5-41E69248F74F}">
      <text>
        <r>
          <rPr>
            <b/>
            <sz val="9"/>
            <color indexed="81"/>
            <rFont val="Tahoma"/>
            <family val="2"/>
          </rPr>
          <t>This is the total annual amount of the Partners pension and the Childrens benefit paid to the Partner.</t>
        </r>
        <r>
          <rPr>
            <sz val="9"/>
            <color indexed="81"/>
            <rFont val="Tahoma"/>
            <family val="2"/>
          </rPr>
          <t xml:space="preserve">
</t>
        </r>
      </text>
    </comment>
    <comment ref="G11" authorId="0" shapeId="0" xr:uid="{4D182D0B-B408-4266-959D-5746A8ECBF88}">
      <text>
        <r>
          <rPr>
            <sz val="9"/>
            <color indexed="81"/>
            <rFont val="Tahoma"/>
            <family val="2"/>
          </rPr>
          <t xml:space="preserve">The gross monthly payment due to the partner before tax
</t>
        </r>
      </text>
    </comment>
    <comment ref="C12" authorId="0" shapeId="0" xr:uid="{01FF629A-5BBF-46D0-955F-80BE9FD191E3}">
      <text>
        <r>
          <rPr>
            <sz val="9"/>
            <color indexed="81"/>
            <rFont val="Tahoma"/>
            <family val="2"/>
          </rPr>
          <t xml:space="preserve">Unable to </t>
        </r>
        <r>
          <rPr>
            <b/>
            <i/>
            <sz val="9"/>
            <color indexed="81"/>
            <rFont val="Tahoma"/>
            <family val="2"/>
          </rPr>
          <t>do current job</t>
        </r>
        <r>
          <rPr>
            <sz val="9"/>
            <color indexed="81"/>
            <rFont val="Tahoma"/>
            <family val="2"/>
          </rPr>
          <t xml:space="preserve"> due to permanent ill health.
</t>
        </r>
      </text>
    </comment>
    <comment ref="D12" authorId="0" shapeId="0" xr:uid="{838A65DB-FC61-453D-9D76-54C42ADC4280}">
      <text>
        <r>
          <rPr>
            <b/>
            <sz val="9"/>
            <color indexed="81"/>
            <rFont val="Tahoma"/>
            <family val="2"/>
          </rPr>
          <t>Income Protection Insurance can boost this to 60% of gross salary</t>
        </r>
        <r>
          <rPr>
            <sz val="9"/>
            <color indexed="81"/>
            <rFont val="Tahoma"/>
            <family val="2"/>
          </rPr>
          <t xml:space="preserve">
Ask us for a quote</t>
        </r>
      </text>
    </comment>
    <comment ref="C13" authorId="0" shapeId="0" xr:uid="{18274777-28F9-4C48-A908-EC1BE2523422}">
      <text>
        <r>
          <rPr>
            <sz val="9"/>
            <color indexed="81"/>
            <rFont val="Tahoma"/>
            <family val="2"/>
          </rPr>
          <t xml:space="preserve">Unable to carry out any  like employment up to normal pension age due to permanent ill health.
</t>
        </r>
      </text>
    </comment>
    <comment ref="D13" authorId="0" shapeId="0" xr:uid="{72F7B8D0-09F8-48DE-BF34-A138C9C001E5}">
      <text>
        <r>
          <rPr>
            <b/>
            <sz val="9"/>
            <color indexed="81"/>
            <rFont val="Tahoma"/>
            <family val="2"/>
          </rPr>
          <t>Income Protection Insurance can boost this to 60% of gross salary</t>
        </r>
        <r>
          <rPr>
            <sz val="9"/>
            <color indexed="81"/>
            <rFont val="Tahoma"/>
            <family val="2"/>
          </rPr>
          <t xml:space="preserve">
Ask us for a quote</t>
        </r>
      </text>
    </comment>
    <comment ref="D17" authorId="0" shapeId="0" xr:uid="{203D563D-C490-43DA-8C95-14EFAFE4C72E}">
      <text>
        <r>
          <rPr>
            <b/>
            <sz val="9"/>
            <color indexed="81"/>
            <rFont val="Tahoma"/>
            <family val="2"/>
          </rPr>
          <t>We've deducted tax, NI and pension contribution from the annual salary figure above.</t>
        </r>
        <r>
          <rPr>
            <sz val="9"/>
            <color indexed="81"/>
            <rFont val="Tahoma"/>
            <family val="2"/>
          </rPr>
          <t xml:space="preserve">
</t>
        </r>
      </text>
    </comment>
    <comment ref="G17" authorId="0" shapeId="0" xr:uid="{32D66B90-D192-4E52-8E2D-812D53F5AC13}">
      <text>
        <r>
          <rPr>
            <b/>
            <sz val="9"/>
            <color indexed="81"/>
            <rFont val="Tahoma"/>
            <family val="2"/>
          </rPr>
          <t>This is the money needed for funeral expenses and to provide a short term cash fund.</t>
        </r>
        <r>
          <rPr>
            <sz val="9"/>
            <color indexed="81"/>
            <rFont val="Tahoma"/>
            <family val="2"/>
          </rPr>
          <t xml:space="preserve">
</t>
        </r>
      </text>
    </comment>
    <comment ref="D18" authorId="0" shapeId="0" xr:uid="{C9A97211-BA41-48A2-9E4F-10D8A1DB3413}">
      <text>
        <r>
          <rPr>
            <sz val="9"/>
            <color indexed="81"/>
            <rFont val="Tahoma"/>
            <family val="2"/>
          </rPr>
          <t xml:space="preserve">Easiest way to work this out is to deduct how much of your income is spent on you each month from net pay.
</t>
        </r>
      </text>
    </comment>
    <comment ref="G18" authorId="0" shapeId="0" xr:uid="{DB9D0641-947B-4691-B766-9C70B65F2BBC}">
      <text>
        <r>
          <rPr>
            <b/>
            <sz val="9"/>
            <color indexed="81"/>
            <rFont val="Tahoma"/>
            <family val="2"/>
          </rPr>
          <t>Only gambling debts die with you. All other debts still need to be repaid by your dependants.</t>
        </r>
        <r>
          <rPr>
            <sz val="9"/>
            <color indexed="81"/>
            <rFont val="Tahoma"/>
            <family val="2"/>
          </rPr>
          <t xml:space="preserve">
</t>
        </r>
      </text>
    </comment>
    <comment ref="C19" authorId="0" shapeId="0" xr:uid="{E7E7DE7A-8B7D-42E6-8E98-22E74DCB3C13}">
      <text>
        <r>
          <rPr>
            <sz val="9"/>
            <color indexed="81"/>
            <rFont val="Tahoma"/>
            <family val="2"/>
          </rPr>
          <t xml:space="preserve">Possible full time professional education 
</t>
        </r>
      </text>
    </comment>
    <comment ref="D19" authorId="0" shapeId="0" xr:uid="{06D5D75C-AC34-4802-929F-987C22B6C22B}">
      <text>
        <r>
          <rPr>
            <b/>
            <sz val="9"/>
            <color indexed="81"/>
            <rFont val="Tahoma"/>
            <family val="2"/>
          </rPr>
          <t>We use this age to try to take into account potential university years.</t>
        </r>
        <r>
          <rPr>
            <sz val="9"/>
            <color indexed="81"/>
            <rFont val="Tahoma"/>
            <family val="2"/>
          </rPr>
          <t xml:space="preserve">
</t>
        </r>
      </text>
    </comment>
    <comment ref="G20" authorId="0" shapeId="0" xr:uid="{8300698D-9E5D-47A5-97D9-1EB96A7D4E83}">
      <text>
        <r>
          <rPr>
            <b/>
            <sz val="9"/>
            <color indexed="81"/>
            <rFont val="Tahoma"/>
            <family val="2"/>
          </rPr>
          <t>All of the things you'd still want your children to have. Education, marriages, holiday funds, special birthday presents.</t>
        </r>
        <r>
          <rPr>
            <sz val="9"/>
            <color indexed="81"/>
            <rFont val="Tahoma"/>
            <family val="2"/>
          </rPr>
          <t xml:space="preserve">
</t>
        </r>
      </text>
    </comment>
    <comment ref="C21" authorId="0" shapeId="0" xr:uid="{F2746340-252D-4AC4-8164-5B5F07DC3C97}">
      <text>
        <r>
          <rPr>
            <b/>
            <sz val="9"/>
            <color indexed="81"/>
            <rFont val="Tahoma"/>
            <family val="2"/>
          </rPr>
          <t>DIS pensions are taxable. Children have their own tax free allowance so we've used an estimate of 10% tax on the total</t>
        </r>
        <r>
          <rPr>
            <sz val="9"/>
            <color indexed="81"/>
            <rFont val="Tahoma"/>
            <family val="2"/>
          </rPr>
          <t xml:space="preserve">
</t>
        </r>
      </text>
    </comment>
    <comment ref="G21" authorId="0" shapeId="0" xr:uid="{9ED05C4D-49F2-47D3-A9D1-A99B17BD1248}">
      <text>
        <r>
          <rPr>
            <sz val="9"/>
            <color indexed="81"/>
            <rFont val="Tahoma"/>
            <family val="2"/>
          </rPr>
          <t xml:space="preserve">
</t>
        </r>
      </text>
    </comment>
    <comment ref="D23" authorId="0" shapeId="0" xr:uid="{B680F062-DFE1-4EEA-901B-5FDA440A57C1}">
      <text>
        <r>
          <rPr>
            <b/>
            <sz val="9"/>
            <color indexed="81"/>
            <rFont val="Tahoma"/>
            <family val="2"/>
          </rPr>
          <t>Add in any other additional income that would be received as a result of your death</t>
        </r>
        <r>
          <rPr>
            <sz val="9"/>
            <color indexed="81"/>
            <rFont val="Tahoma"/>
            <family val="2"/>
          </rPr>
          <t xml:space="preserve">
</t>
        </r>
      </text>
    </comment>
    <comment ref="D25" authorId="0" shapeId="0" xr:uid="{6FF055C7-482F-4F1A-BA90-DD4A380E3664}">
      <text>
        <r>
          <rPr>
            <b/>
            <sz val="9"/>
            <color indexed="81"/>
            <rFont val="Tahoma"/>
            <family val="2"/>
          </rPr>
          <t>This cash would cover the monthly shortfall in income until the youngest child is aged 21. We assume that interest on the capital stays in line with inflation to be able to help with an increasing income need.</t>
        </r>
      </text>
    </comment>
    <comment ref="F25" authorId="0" shapeId="0" xr:uid="{2E62D37C-C7DB-4214-AD63-F2DD52E16058}">
      <text>
        <r>
          <rPr>
            <b/>
            <sz val="9"/>
            <color indexed="81"/>
            <rFont val="Tahoma"/>
            <family val="2"/>
          </rPr>
          <t>Any negative balance can be covered by life assurance written in a suitable trust.</t>
        </r>
        <r>
          <rPr>
            <sz val="9"/>
            <color indexed="81"/>
            <rFont val="Tahoma"/>
            <family val="2"/>
          </rPr>
          <t xml:space="preserve">
</t>
        </r>
      </text>
    </comment>
    <comment ref="G25" authorId="0" shapeId="0" xr:uid="{AD7DC197-B665-42AF-88FE-643E5BE92530}">
      <text>
        <r>
          <rPr>
            <b/>
            <sz val="9"/>
            <color indexed="81"/>
            <rFont val="Tahoma"/>
            <family val="2"/>
          </rPr>
          <t xml:space="preserve">If this is a negative figure then the problem is easily resolved with personal life assurance. </t>
        </r>
      </text>
    </comment>
  </commentList>
</comments>
</file>

<file path=xl/sharedStrings.xml><?xml version="1.0" encoding="utf-8"?>
<sst xmlns="http://schemas.openxmlformats.org/spreadsheetml/2006/main" count="39" uniqueCount="39">
  <si>
    <t>Total cash available</t>
  </si>
  <si>
    <t>Other?</t>
  </si>
  <si>
    <t>Cash Balance on death</t>
  </si>
  <si>
    <t>Total cash needed</t>
  </si>
  <si>
    <t>Cash needed for income</t>
  </si>
  <si>
    <t>Income shortfall before tax</t>
  </si>
  <si>
    <t>Cash set aside for children's future</t>
  </si>
  <si>
    <t>Pension cont</t>
  </si>
  <si>
    <t>Employee NI</t>
  </si>
  <si>
    <t>Income tax</t>
  </si>
  <si>
    <t>Total</t>
  </si>
  <si>
    <t>Deductions</t>
  </si>
  <si>
    <t>State support (roughly) tax free</t>
  </si>
  <si>
    <t>Presumed service to age 60</t>
  </si>
  <si>
    <t>Dependent Partners DIS Pension</t>
  </si>
  <si>
    <t>Cash Lump Sum due</t>
  </si>
  <si>
    <t xml:space="preserve">Projected Annual DIS Pension Benefit </t>
  </si>
  <si>
    <t>Monthly DIS Pension before tax</t>
  </si>
  <si>
    <t xml:space="preserve"> Cash and income needed by family </t>
  </si>
  <si>
    <t>Aprox net pay monthly</t>
  </si>
  <si>
    <t>How much is needed needed by family each month?</t>
  </si>
  <si>
    <t>Current loans and credit cards outstanding</t>
  </si>
  <si>
    <t>Outstanding Mortgage</t>
  </si>
  <si>
    <t>Other cash available (personal insurances?)</t>
  </si>
  <si>
    <t>Cash from pension scheme DIS</t>
  </si>
  <si>
    <t>Cash for immediate expenses on death</t>
  </si>
  <si>
    <t>How old are you now?</t>
  </si>
  <si>
    <t>Total Childrens DIS benefit</t>
  </si>
  <si>
    <t>Net DIS pension assuming 10% tax</t>
  </si>
  <si>
    <t>NHS Pension Scheme 2015 Death In Service Ready Reckoner</t>
  </si>
  <si>
    <t>Age when you joined the NHS Pension Scheme</t>
  </si>
  <si>
    <t>Actual years pensionable membership</t>
  </si>
  <si>
    <t>Approx Pension pa earned to date</t>
  </si>
  <si>
    <t>Tier 1 Ill Health Retirement</t>
  </si>
  <si>
    <t>Number of dependant children aged under 23</t>
  </si>
  <si>
    <t>Current Annual Salary</t>
  </si>
  <si>
    <t>Approximate Average Salary in todays terms since joining  the scheme</t>
  </si>
  <si>
    <t>Tier 2 Ill Health Retirement</t>
  </si>
  <si>
    <t>Years to youngest child reaches age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</si>
</sst>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quot;£&quot;#,##0"/>
  </numFmts>
  <fonts count="22" x14ac:knownFonts="1">
    <font>
      <sz val="11"/>
      <color theme="1"/>
      <name val="Calibri"/>
      <family val="2"/>
    </font>
    <font>
      <sz val="11"/>
      <color theme="1"/>
      <name val="Calibri"/>
      <family val="2"/>
    </font>
    <font>
      <sz val="10"/>
      <color theme="1"/>
      <name val="Verdana"/>
      <family val="2"/>
    </font>
    <font>
      <sz val="10"/>
      <color theme="1"/>
      <name val="Calibri"/>
      <family val="2"/>
    </font>
    <font>
      <b/>
      <sz val="14"/>
      <color rgb="FF0B0C0C"/>
      <name val="Arial"/>
      <family val="2"/>
    </font>
    <font>
      <sz val="10"/>
      <color theme="1"/>
      <name val="Century Gothic"/>
      <family val="2"/>
    </font>
    <font>
      <sz val="10"/>
      <color theme="0" tint="-0.14999847407452621"/>
      <name val="Calibri"/>
      <family val="2"/>
    </font>
    <font>
      <b/>
      <sz val="10"/>
      <color theme="0" tint="-0.14999847407452621"/>
      <name val="Century Gothic"/>
      <family val="2"/>
    </font>
    <font>
      <b/>
      <sz val="10"/>
      <color theme="0" tint="-0.14999847407452621"/>
      <name val="Calibri"/>
      <family val="2"/>
    </font>
    <font>
      <sz val="9"/>
      <color indexed="81"/>
      <name val="Tahoma"/>
      <charset val="1"/>
    </font>
    <font>
      <b/>
      <sz val="9"/>
      <color indexed="81"/>
      <name val="Tahoma"/>
      <charset val="1"/>
    </font>
    <font>
      <sz val="9"/>
      <color indexed="81"/>
      <name val="Tahoma"/>
      <family val="2"/>
    </font>
    <font>
      <b/>
      <sz val="11"/>
      <color theme="0"/>
      <name val="Aptos Display"/>
      <family val="2"/>
      <scheme val="major"/>
    </font>
    <font>
      <b/>
      <sz val="9"/>
      <color indexed="81"/>
      <name val="Tahoma"/>
      <family val="2"/>
    </font>
    <font>
      <sz val="10"/>
      <color theme="7" tint="-0.249977111117893"/>
      <name val="Calibri"/>
      <family val="2"/>
    </font>
    <font>
      <b/>
      <sz val="10"/>
      <color theme="7" tint="-0.249977111117893"/>
      <name val="Calibri"/>
      <family val="2"/>
    </font>
    <font>
      <sz val="11"/>
      <color theme="7" tint="-0.249977111117893"/>
      <name val="Aptos Display"/>
      <family val="2"/>
      <scheme val="major"/>
    </font>
    <font>
      <b/>
      <sz val="11"/>
      <color theme="7" tint="-0.249977111117893"/>
      <name val="Aptos Display"/>
      <family val="2"/>
      <scheme val="major"/>
    </font>
    <font>
      <sz val="10"/>
      <color theme="7" tint="-0.249977111117893"/>
      <name val="Century Gothic"/>
      <family val="2"/>
    </font>
    <font>
      <i/>
      <sz val="11"/>
      <name val="Aptos Display"/>
      <family val="2"/>
      <scheme val="major"/>
    </font>
    <font>
      <b/>
      <u/>
      <sz val="14"/>
      <name val="Aptos Display"/>
      <family val="2"/>
      <scheme val="major"/>
    </font>
    <font>
      <b/>
      <i/>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2" borderId="0" xfId="0" applyFont="1" applyFill="1"/>
    <xf numFmtId="3" fontId="2" fillId="2" borderId="0" xfId="0" applyNumberFormat="1" applyFont="1" applyFill="1" applyAlignment="1">
      <alignment wrapText="1"/>
    </xf>
    <xf numFmtId="0" fontId="6" fillId="2" borderId="0" xfId="0" applyFont="1" applyFill="1"/>
    <xf numFmtId="0" fontId="5" fillId="2" borderId="0" xfId="0" applyFont="1" applyFill="1"/>
    <xf numFmtId="3" fontId="7" fillId="2" borderId="0" xfId="0" applyNumberFormat="1" applyFont="1" applyFill="1" applyAlignment="1">
      <alignment horizontal="center" vertical="center" wrapText="1"/>
    </xf>
    <xf numFmtId="0" fontId="8" fillId="2" borderId="0" xfId="0" applyFont="1" applyFill="1" applyAlignment="1">
      <alignment horizontal="center"/>
    </xf>
    <xf numFmtId="44" fontId="7" fillId="2" borderId="0" xfId="1" applyFont="1" applyFill="1" applyBorder="1" applyAlignment="1">
      <alignment horizontal="center" vertical="center" wrapText="1"/>
    </xf>
    <xf numFmtId="0" fontId="4" fillId="2" borderId="0" xfId="0" applyFont="1" applyFill="1"/>
    <xf numFmtId="3" fontId="17" fillId="2" borderId="1" xfId="0" applyNumberFormat="1" applyFont="1" applyFill="1" applyBorder="1" applyAlignment="1" applyProtection="1">
      <alignment horizontal="center" vertical="center" wrapText="1"/>
      <protection locked="0"/>
    </xf>
    <xf numFmtId="3" fontId="12" fillId="3"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3" fontId="14" fillId="2" borderId="0" xfId="0" applyNumberFormat="1" applyFont="1" applyFill="1" applyAlignment="1">
      <alignment horizontal="left" vertical="center"/>
    </xf>
    <xf numFmtId="3" fontId="15" fillId="2" borderId="0" xfId="0" applyNumberFormat="1" applyFont="1" applyFill="1" applyAlignment="1">
      <alignment horizontal="left" vertical="center"/>
    </xf>
    <xf numFmtId="3" fontId="16" fillId="2" borderId="4" xfId="0" applyNumberFormat="1" applyFont="1" applyFill="1" applyBorder="1" applyAlignment="1">
      <alignment horizontal="left" vertical="center" wrapText="1"/>
    </xf>
    <xf numFmtId="3" fontId="17" fillId="2" borderId="0" xfId="0" applyNumberFormat="1" applyFont="1" applyFill="1" applyAlignment="1">
      <alignment horizontal="left" vertical="center" wrapText="1"/>
    </xf>
    <xf numFmtId="3" fontId="16" fillId="2" borderId="0" xfId="0" applyNumberFormat="1" applyFont="1" applyFill="1" applyAlignment="1">
      <alignment horizontal="left" vertical="center" wrapText="1"/>
    </xf>
    <xf numFmtId="3" fontId="17" fillId="2" borderId="5" xfId="0" applyNumberFormat="1" applyFont="1" applyFill="1" applyBorder="1" applyAlignment="1">
      <alignment horizontal="left" vertical="center" wrapText="1"/>
    </xf>
    <xf numFmtId="3" fontId="16" fillId="2" borderId="1" xfId="0" applyNumberFormat="1" applyFont="1" applyFill="1" applyBorder="1" applyAlignment="1">
      <alignment horizontal="left" vertical="center" wrapText="1"/>
    </xf>
    <xf numFmtId="3" fontId="17" fillId="2" borderId="1" xfId="0" applyNumberFormat="1" applyFont="1" applyFill="1" applyBorder="1" applyAlignment="1" applyProtection="1">
      <alignment horizontal="left" vertical="center" wrapText="1"/>
      <protection locked="0"/>
    </xf>
    <xf numFmtId="42" fontId="17" fillId="2" borderId="1" xfId="0" applyNumberFormat="1" applyFont="1" applyFill="1" applyBorder="1" applyAlignment="1">
      <alignment horizontal="left" vertical="center" wrapText="1"/>
    </xf>
    <xf numFmtId="44" fontId="17" fillId="2" borderId="1" xfId="1" applyFont="1" applyFill="1" applyBorder="1" applyAlignment="1" applyProtection="1">
      <alignment horizontal="left" vertical="center" wrapText="1"/>
      <protection locked="0"/>
    </xf>
    <xf numFmtId="44" fontId="12" fillId="3" borderId="1" xfId="1" applyFont="1" applyFill="1" applyBorder="1" applyAlignment="1">
      <alignment horizontal="left" vertical="center" wrapText="1"/>
    </xf>
    <xf numFmtId="3" fontId="19" fillId="2" borderId="1" xfId="0" applyNumberFormat="1" applyFont="1" applyFill="1" applyBorder="1" applyAlignment="1">
      <alignment horizontal="left" vertical="center" wrapText="1"/>
    </xf>
    <xf numFmtId="3" fontId="17" fillId="2" borderId="1" xfId="0" applyNumberFormat="1" applyFont="1" applyFill="1" applyBorder="1" applyAlignment="1">
      <alignment horizontal="left" vertical="center" wrapText="1"/>
    </xf>
    <xf numFmtId="0" fontId="17" fillId="2" borderId="0" xfId="0" applyFont="1" applyFill="1" applyAlignment="1">
      <alignment horizontal="left"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0" xfId="0" applyFont="1" applyFill="1" applyAlignment="1">
      <alignment horizontal="left" vertical="center"/>
    </xf>
    <xf numFmtId="0" fontId="16" fillId="2" borderId="5" xfId="0" applyFont="1" applyFill="1" applyBorder="1" applyAlignment="1">
      <alignment horizontal="left" vertical="center"/>
    </xf>
    <xf numFmtId="0" fontId="14" fillId="2" borderId="4" xfId="0" applyFont="1" applyFill="1" applyBorder="1" applyAlignment="1">
      <alignment horizontal="left" vertical="center"/>
    </xf>
    <xf numFmtId="0" fontId="15" fillId="2" borderId="0" xfId="0" applyFont="1" applyFill="1" applyAlignment="1">
      <alignment horizontal="left" vertical="center"/>
    </xf>
    <xf numFmtId="3" fontId="17" fillId="2" borderId="0" xfId="0" applyNumberFormat="1" applyFont="1" applyFill="1" applyAlignment="1" applyProtection="1">
      <alignment horizontal="left" vertical="center" wrapText="1"/>
      <protection locked="0"/>
    </xf>
    <xf numFmtId="3" fontId="18" fillId="2" borderId="6" xfId="0" applyNumberFormat="1" applyFont="1" applyFill="1" applyBorder="1" applyAlignment="1">
      <alignment horizontal="left" vertical="center" wrapText="1"/>
    </xf>
    <xf numFmtId="3" fontId="18" fillId="2" borderId="7" xfId="0" applyNumberFormat="1" applyFont="1" applyFill="1" applyBorder="1" applyAlignment="1">
      <alignment horizontal="left" vertical="center" wrapText="1"/>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3" fontId="18" fillId="2" borderId="0" xfId="0" applyNumberFormat="1" applyFont="1" applyFill="1" applyAlignment="1">
      <alignment horizontal="left" vertical="center" wrapText="1"/>
    </xf>
    <xf numFmtId="0" fontId="14" fillId="2" borderId="0" xfId="0" applyFont="1" applyFill="1" applyAlignment="1">
      <alignment horizontal="left" vertical="center"/>
    </xf>
    <xf numFmtId="0" fontId="14" fillId="2" borderId="0" xfId="0" applyFont="1" applyFill="1" applyAlignment="1">
      <alignment horizontal="left" vertical="center" wrapText="1"/>
    </xf>
    <xf numFmtId="0" fontId="15" fillId="2" borderId="0" xfId="0" applyFont="1" applyFill="1" applyAlignment="1">
      <alignment horizontal="left" vertical="center" wrapText="1"/>
    </xf>
    <xf numFmtId="3" fontId="20" fillId="2" borderId="1" xfId="0" applyNumberFormat="1" applyFont="1" applyFill="1" applyBorder="1" applyAlignment="1">
      <alignment horizontal="center" vertical="center" wrapText="1"/>
    </xf>
    <xf numFmtId="3" fontId="20" fillId="2" borderId="4" xfId="0" applyNumberFormat="1" applyFont="1" applyFill="1" applyBorder="1" applyAlignment="1">
      <alignment horizontal="center" vertical="center" wrapText="1"/>
    </xf>
    <xf numFmtId="3" fontId="20" fillId="2" borderId="0" xfId="0" applyNumberFormat="1" applyFont="1" applyFill="1" applyAlignment="1">
      <alignment horizontal="center" vertical="center" wrapText="1"/>
    </xf>
    <xf numFmtId="3" fontId="20" fillId="2" borderId="5"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76200</xdr:colOff>
      <xdr:row>3</xdr:row>
      <xdr:rowOff>95250</xdr:rowOff>
    </xdr:from>
    <xdr:to>
      <xdr:col>6</xdr:col>
      <xdr:colOff>1000125</xdr:colOff>
      <xdr:row>3</xdr:row>
      <xdr:rowOff>1238250</xdr:rowOff>
    </xdr:to>
    <xdr:sp macro="" textlink="">
      <xdr:nvSpPr>
        <xdr:cNvPr id="2" name="TextBox 1">
          <a:extLst>
            <a:ext uri="{FF2B5EF4-FFF2-40B4-BE49-F238E27FC236}">
              <a16:creationId xmlns:a16="http://schemas.microsoft.com/office/drawing/2014/main" id="{0019610E-43F7-64EC-8649-DD14E2A0F0C2}"/>
            </a:ext>
          </a:extLst>
        </xdr:cNvPr>
        <xdr:cNvSpPr txBox="1"/>
      </xdr:nvSpPr>
      <xdr:spPr>
        <a:xfrm>
          <a:off x="428625" y="733425"/>
          <a:ext cx="729615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i="0">
              <a:solidFill>
                <a:schemeClr val="accent4">
                  <a:lumMod val="75000"/>
                </a:schemeClr>
              </a:solidFill>
              <a:effectLst/>
              <a:latin typeface="+mj-lt"/>
              <a:ea typeface="+mn-ea"/>
              <a:cs typeface="+mn-cs"/>
            </a:rPr>
            <a:t>Your pension benefits are built up each year as 1/54th of</a:t>
          </a:r>
          <a:r>
            <a:rPr lang="en-GB" sz="1100" i="0" baseline="0">
              <a:solidFill>
                <a:schemeClr val="accent4">
                  <a:lumMod val="75000"/>
                </a:schemeClr>
              </a:solidFill>
              <a:effectLst/>
              <a:latin typeface="+mj-lt"/>
              <a:ea typeface="+mn-ea"/>
              <a:cs typeface="+mn-cs"/>
            </a:rPr>
            <a:t> your pensionable pay. Each year, the amount already built up is boosted to try to keep it in line with rises in the cost of living. </a:t>
          </a:r>
          <a:endParaRPr lang="en-GB" sz="1100" i="0">
            <a:solidFill>
              <a:schemeClr val="accent4">
                <a:lumMod val="75000"/>
              </a:schemeClr>
            </a:solidFill>
            <a:effectLst/>
            <a:latin typeface="+mj-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100" i="0" baseline="0">
              <a:solidFill>
                <a:schemeClr val="accent4">
                  <a:lumMod val="75000"/>
                </a:schemeClr>
              </a:solidFill>
              <a:effectLst/>
              <a:latin typeface="+mj-lt"/>
              <a:ea typeface="+mn-ea"/>
              <a:cs typeface="+mn-cs"/>
            </a:rPr>
            <a:t> Its not possible to be totally accurate but the calculator will give you a close approximation of the financial position your family would be in. It can help you </a:t>
          </a:r>
          <a:r>
            <a:rPr lang="en-GB" sz="1100" i="0">
              <a:solidFill>
                <a:schemeClr val="accent4">
                  <a:lumMod val="75000"/>
                </a:schemeClr>
              </a:solidFill>
              <a:effectLst/>
              <a:latin typeface="+mj-lt"/>
              <a:ea typeface="+mn-ea"/>
              <a:cs typeface="+mn-cs"/>
            </a:rPr>
            <a:t>decide whether or not you can rely solely on the benefits package to protect your family or whether you need to</a:t>
          </a:r>
          <a:r>
            <a:rPr lang="en-GB" sz="1100" i="0" baseline="0">
              <a:solidFill>
                <a:schemeClr val="accent4">
                  <a:lumMod val="75000"/>
                </a:schemeClr>
              </a:solidFill>
              <a:effectLst/>
              <a:latin typeface="+mj-lt"/>
              <a:ea typeface="+mn-ea"/>
              <a:cs typeface="+mn-cs"/>
            </a:rPr>
            <a:t> make additional personal provisions.</a:t>
          </a:r>
          <a:endParaRPr lang="en-GB" sz="1100"/>
        </a:p>
        <a:p>
          <a:pPr algn="ctr"/>
          <a:r>
            <a:rPr lang="en-GB" sz="1100">
              <a:latin typeface="+mj-lt"/>
            </a:rPr>
            <a:t>Enter your own figures in the white boxes and the calculated figures will be shown in  the blue boxes</a:t>
          </a:r>
        </a:p>
      </xdr:txBody>
    </xdr:sp>
    <xdr:clientData/>
  </xdr:twoCellAnchor>
  <xdr:twoCellAnchor editAs="oneCell">
    <xdr:from>
      <xdr:col>2</xdr:col>
      <xdr:colOff>228600</xdr:colOff>
      <xdr:row>2</xdr:row>
      <xdr:rowOff>47625</xdr:rowOff>
    </xdr:from>
    <xdr:to>
      <xdr:col>2</xdr:col>
      <xdr:colOff>1095375</xdr:colOff>
      <xdr:row>2</xdr:row>
      <xdr:rowOff>577719</xdr:rowOff>
    </xdr:to>
    <xdr:pic>
      <xdr:nvPicPr>
        <xdr:cNvPr id="3" name="Picture 2" descr="NHS logo – People's History of the NHS">
          <a:extLst>
            <a:ext uri="{FF2B5EF4-FFF2-40B4-BE49-F238E27FC236}">
              <a16:creationId xmlns:a16="http://schemas.microsoft.com/office/drawing/2014/main" id="{70DBD48D-9D05-F33B-CD97-EB1472025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00050"/>
          <a:ext cx="866775" cy="530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176600</xdr:colOff>
      <xdr:row>2</xdr:row>
      <xdr:rowOff>47626</xdr:rowOff>
    </xdr:from>
    <xdr:to>
      <xdr:col>6</xdr:col>
      <xdr:colOff>1064353</xdr:colOff>
      <xdr:row>2</xdr:row>
      <xdr:rowOff>590550</xdr:rowOff>
    </xdr:to>
    <xdr:pic>
      <xdr:nvPicPr>
        <xdr:cNvPr id="4" name="Picture 3" descr="NHS logo – People's History of the NHS">
          <a:extLst>
            <a:ext uri="{FF2B5EF4-FFF2-40B4-BE49-F238E27FC236}">
              <a16:creationId xmlns:a16="http://schemas.microsoft.com/office/drawing/2014/main" id="{A802B66D-8E87-CF5A-5978-2605BD0D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5075" y="400051"/>
          <a:ext cx="887753"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6867-7FF7-42BE-A709-1E3E18E38D6D}">
  <sheetPr>
    <pageSetUpPr fitToPage="1"/>
  </sheetPr>
  <dimension ref="A1:J75"/>
  <sheetViews>
    <sheetView tabSelected="1" topLeftCell="A4" zoomScaleNormal="100" workbookViewId="0">
      <selection activeCell="D13" sqref="D13"/>
    </sheetView>
  </sheetViews>
  <sheetFormatPr defaultRowHeight="12.75" x14ac:dyDescent="0.2"/>
  <cols>
    <col min="1" max="1" width="2.5703125" style="1" customWidth="1"/>
    <col min="2" max="2" width="2.7109375" style="1" customWidth="1"/>
    <col min="3" max="3" width="35.28515625" style="38" customWidth="1"/>
    <col min="4" max="4" width="19.140625" style="31" customWidth="1"/>
    <col min="5" max="5" width="7.140625" style="38" customWidth="1"/>
    <col min="6" max="6" width="35.85546875" style="38" customWidth="1"/>
    <col min="7" max="7" width="17.140625" style="31" customWidth="1"/>
    <col min="8" max="8" width="2.7109375" style="1" customWidth="1"/>
    <col min="9" max="9" width="12.7109375" style="1" bestFit="1" customWidth="1"/>
    <col min="10" max="10" width="10.28515625" style="1" bestFit="1" customWidth="1"/>
    <col min="11" max="11" width="17.5703125" style="1" customWidth="1"/>
    <col min="12" max="12" width="9.7109375" style="1" customWidth="1"/>
    <col min="13" max="13" width="28.140625" style="1" bestFit="1" customWidth="1"/>
    <col min="14" max="14" width="17.5703125" style="1" customWidth="1"/>
    <col min="15" max="15" width="3.85546875" style="1" customWidth="1"/>
    <col min="16" max="16" width="2.7109375" style="1" customWidth="1"/>
    <col min="17" max="18" width="9.140625" style="1"/>
    <col min="19" max="19" width="16.5703125" style="1" customWidth="1"/>
    <col min="20" max="16384" width="9.140625" style="1"/>
  </cols>
  <sheetData>
    <row r="1" spans="3:10" x14ac:dyDescent="0.2">
      <c r="C1" s="12"/>
      <c r="D1" s="13"/>
      <c r="E1" s="12"/>
      <c r="F1" s="12"/>
      <c r="G1" s="13"/>
      <c r="I1" s="3"/>
      <c r="J1" s="3"/>
    </row>
    <row r="2" spans="3:10" ht="15" x14ac:dyDescent="0.25">
      <c r="C2"/>
      <c r="D2" s="13"/>
      <c r="E2" s="12"/>
      <c r="F2" s="12"/>
      <c r="G2" s="13"/>
    </row>
    <row r="3" spans="3:10" ht="48" customHeight="1" x14ac:dyDescent="0.25">
      <c r="C3" s="41" t="s">
        <v>29</v>
      </c>
      <c r="D3" s="41"/>
      <c r="E3" s="41"/>
      <c r="F3" s="41"/>
      <c r="G3" s="41"/>
      <c r="J3"/>
    </row>
    <row r="4" spans="3:10" ht="125.25" customHeight="1" x14ac:dyDescent="0.2">
      <c r="C4" s="14"/>
      <c r="D4" s="15"/>
      <c r="E4" s="16"/>
      <c r="F4" s="16"/>
      <c r="G4" s="17"/>
    </row>
    <row r="5" spans="3:10" ht="30" x14ac:dyDescent="0.2">
      <c r="C5" s="18" t="s">
        <v>30</v>
      </c>
      <c r="D5" s="9"/>
      <c r="E5" s="16"/>
      <c r="F5" s="18" t="s">
        <v>35</v>
      </c>
      <c r="G5" s="20"/>
      <c r="I5" s="5" t="s">
        <v>11</v>
      </c>
      <c r="J5" s="6"/>
    </row>
    <row r="6" spans="3:10" ht="30" x14ac:dyDescent="0.25">
      <c r="C6" s="18" t="s">
        <v>26</v>
      </c>
      <c r="D6" s="9"/>
      <c r="E6" s="16"/>
      <c r="F6" s="18" t="s">
        <v>36</v>
      </c>
      <c r="G6" s="21"/>
      <c r="H6" s="4"/>
      <c r="I6" s="5" t="s">
        <v>8</v>
      </c>
      <c r="J6" s="7">
        <f>IF(G5&gt;54000,((G5-54000)*2%+(54000-12584)*8%),(G5-12584)*8%)</f>
        <v>-1006.72</v>
      </c>
    </row>
    <row r="7" spans="3:10" ht="30.75" customHeight="1" x14ac:dyDescent="0.25">
      <c r="C7" s="18" t="s">
        <v>31</v>
      </c>
      <c r="D7" s="10">
        <f>D6-D5</f>
        <v>0</v>
      </c>
      <c r="E7" s="16"/>
      <c r="F7" s="18" t="s">
        <v>34</v>
      </c>
      <c r="G7" s="9"/>
      <c r="H7" s="4"/>
      <c r="I7" s="5" t="s">
        <v>9</v>
      </c>
      <c r="J7" s="7">
        <f>IF(G5&gt;50271,((G5-50271)*40%+(50271-12570)*20%),(G5-12584)*20%)</f>
        <v>-2516.8000000000002</v>
      </c>
    </row>
    <row r="8" spans="3:10" ht="30.75" customHeight="1" x14ac:dyDescent="0.25">
      <c r="C8" s="18" t="s">
        <v>14</v>
      </c>
      <c r="D8" s="22">
        <f>(D13*33.75%)</f>
        <v>0</v>
      </c>
      <c r="E8" s="16"/>
      <c r="F8" s="18" t="s">
        <v>13</v>
      </c>
      <c r="G8" s="10">
        <f>IF((D6&lt;1),0,(60-D6))</f>
        <v>0</v>
      </c>
      <c r="H8" s="4"/>
      <c r="I8" s="5"/>
      <c r="J8" s="7"/>
    </row>
    <row r="9" spans="3:10" ht="30.75" customHeight="1" x14ac:dyDescent="0.25">
      <c r="C9" s="18" t="s">
        <v>15</v>
      </c>
      <c r="D9" s="22">
        <f>G5*2</f>
        <v>0</v>
      </c>
      <c r="E9" s="16"/>
      <c r="F9" s="18" t="s">
        <v>27</v>
      </c>
      <c r="G9" s="22">
        <f>IF(G7&lt;1,0,IF(G7&gt;1,D8,(D8/2)))</f>
        <v>0</v>
      </c>
      <c r="H9" s="4"/>
      <c r="I9" s="5" t="s">
        <v>7</v>
      </c>
      <c r="J9" s="7">
        <f>G5*13.44%</f>
        <v>0</v>
      </c>
    </row>
    <row r="10" spans="3:10" ht="30.75" customHeight="1" x14ac:dyDescent="0.25">
      <c r="C10" s="23"/>
      <c r="D10" s="24"/>
      <c r="E10" s="16"/>
      <c r="F10" s="18" t="s">
        <v>16</v>
      </c>
      <c r="G10" s="22">
        <f>D8+G9</f>
        <v>0</v>
      </c>
      <c r="H10" s="4"/>
      <c r="I10" s="5" t="s">
        <v>10</v>
      </c>
      <c r="J10" s="7">
        <f>SUM(J6:J9)</f>
        <v>-3523.5200000000004</v>
      </c>
    </row>
    <row r="11" spans="3:10" ht="30.75" customHeight="1" x14ac:dyDescent="0.25">
      <c r="C11" s="18" t="s">
        <v>32</v>
      </c>
      <c r="D11" s="11">
        <f>G6/54*(D6-D5)</f>
        <v>0</v>
      </c>
      <c r="E11" s="16"/>
      <c r="F11" s="18" t="s">
        <v>17</v>
      </c>
      <c r="G11" s="22">
        <f>G10/12</f>
        <v>0</v>
      </c>
      <c r="H11" s="4"/>
    </row>
    <row r="12" spans="3:10" ht="30.75" customHeight="1" x14ac:dyDescent="0.25">
      <c r="C12" s="18" t="s">
        <v>33</v>
      </c>
      <c r="D12" s="11">
        <f>D11</f>
        <v>0</v>
      </c>
      <c r="E12" s="25"/>
      <c r="F12" s="26"/>
      <c r="G12" s="27"/>
      <c r="H12" s="4"/>
    </row>
    <row r="13" spans="3:10" ht="30.75" customHeight="1" x14ac:dyDescent="0.25">
      <c r="C13" s="18" t="s">
        <v>37</v>
      </c>
      <c r="D13" s="11">
        <f>(((60-D5)*G6/54)/2)+D12</f>
        <v>0</v>
      </c>
      <c r="E13" s="25"/>
      <c r="F13" s="28"/>
      <c r="G13" s="29"/>
      <c r="H13" s="4"/>
    </row>
    <row r="14" spans="3:10" ht="12" customHeight="1" x14ac:dyDescent="0.25">
      <c r="C14" s="30"/>
      <c r="E14" s="25"/>
      <c r="F14" s="28"/>
      <c r="G14" s="29"/>
      <c r="H14" s="4"/>
    </row>
    <row r="15" spans="3:10" ht="16.5" customHeight="1" x14ac:dyDescent="0.25">
      <c r="C15" s="42" t="s">
        <v>18</v>
      </c>
      <c r="D15" s="43"/>
      <c r="E15" s="43"/>
      <c r="F15" s="43"/>
      <c r="G15" s="44"/>
      <c r="H15" s="4"/>
    </row>
    <row r="16" spans="3:10" ht="14.25" customHeight="1" x14ac:dyDescent="0.25">
      <c r="C16" s="14"/>
      <c r="D16" s="15"/>
      <c r="E16" s="16"/>
      <c r="F16" s="16"/>
      <c r="G16" s="17"/>
      <c r="H16" s="4"/>
    </row>
    <row r="17" spans="1:10" ht="30.75" customHeight="1" x14ac:dyDescent="0.25">
      <c r="B17" s="2"/>
      <c r="C17" s="18" t="s">
        <v>19</v>
      </c>
      <c r="D17" s="22">
        <f>IF((G5&lt;1),0,((G5-J10)/12))</f>
        <v>0</v>
      </c>
      <c r="E17" s="16"/>
      <c r="F17" s="18" t="s">
        <v>25</v>
      </c>
      <c r="G17" s="21"/>
      <c r="H17" s="4"/>
    </row>
    <row r="18" spans="1:10" ht="30.75" customHeight="1" x14ac:dyDescent="0.2">
      <c r="C18" s="18" t="s">
        <v>20</v>
      </c>
      <c r="D18" s="21"/>
      <c r="E18" s="16"/>
      <c r="F18" s="18" t="s">
        <v>21</v>
      </c>
      <c r="G18" s="21"/>
    </row>
    <row r="19" spans="1:10" ht="30.75" customHeight="1" x14ac:dyDescent="0.2">
      <c r="C19" s="18" t="s">
        <v>38</v>
      </c>
      <c r="D19" s="19"/>
      <c r="E19" s="16"/>
      <c r="F19" s="18" t="s">
        <v>22</v>
      </c>
      <c r="G19" s="21"/>
    </row>
    <row r="20" spans="1:10" ht="30.75" customHeight="1" x14ac:dyDescent="0.2">
      <c r="A20" s="2"/>
      <c r="C20" s="14"/>
      <c r="D20" s="32"/>
      <c r="E20" s="16"/>
      <c r="F20" s="18" t="s">
        <v>6</v>
      </c>
      <c r="G20" s="21"/>
    </row>
    <row r="21" spans="1:10" ht="30.75" customHeight="1" x14ac:dyDescent="0.25">
      <c r="B21" s="4"/>
      <c r="C21" s="18" t="s">
        <v>28</v>
      </c>
      <c r="D21" s="22">
        <f>(G11*0.9)</f>
        <v>0</v>
      </c>
      <c r="E21" s="16"/>
      <c r="F21" s="18" t="s">
        <v>3</v>
      </c>
      <c r="G21" s="22">
        <f>D25+(SUM(G17:G20))</f>
        <v>0</v>
      </c>
      <c r="J21" s="8"/>
    </row>
    <row r="22" spans="1:10" ht="30.75" customHeight="1" x14ac:dyDescent="0.25">
      <c r="B22" s="4"/>
      <c r="C22" s="18" t="s">
        <v>12</v>
      </c>
      <c r="D22" s="22">
        <f>G7*200</f>
        <v>0</v>
      </c>
      <c r="E22" s="16"/>
      <c r="F22" s="18" t="s">
        <v>24</v>
      </c>
      <c r="G22" s="22">
        <f>D9</f>
        <v>0</v>
      </c>
    </row>
    <row r="23" spans="1:10" ht="30.75" customHeight="1" x14ac:dyDescent="0.25">
      <c r="B23" s="4"/>
      <c r="C23" s="18" t="s">
        <v>1</v>
      </c>
      <c r="D23" s="21"/>
      <c r="E23" s="16"/>
      <c r="F23" s="18" t="s">
        <v>23</v>
      </c>
      <c r="G23" s="21"/>
    </row>
    <row r="24" spans="1:10" ht="30.75" customHeight="1" x14ac:dyDescent="0.25">
      <c r="B24" s="4"/>
      <c r="C24" s="18" t="s">
        <v>5</v>
      </c>
      <c r="D24" s="22">
        <f>D18-(D21+D22)</f>
        <v>0</v>
      </c>
      <c r="E24" s="16"/>
      <c r="F24" s="18" t="s">
        <v>0</v>
      </c>
      <c r="G24" s="22">
        <f>SUM(G22:G23)</f>
        <v>0</v>
      </c>
    </row>
    <row r="25" spans="1:10" ht="30.75" customHeight="1" x14ac:dyDescent="0.25">
      <c r="B25" s="4"/>
      <c r="C25" s="18" t="s">
        <v>4</v>
      </c>
      <c r="D25" s="22">
        <f>(D24*D19*12)</f>
        <v>0</v>
      </c>
      <c r="E25" s="16"/>
      <c r="F25" s="24" t="s">
        <v>2</v>
      </c>
      <c r="G25" s="22">
        <f>G24-G21</f>
        <v>0</v>
      </c>
    </row>
    <row r="26" spans="1:10" ht="30.75" customHeight="1" x14ac:dyDescent="0.25">
      <c r="B26" s="4"/>
      <c r="C26" s="33"/>
      <c r="D26" s="34"/>
      <c r="E26" s="34"/>
      <c r="F26" s="35"/>
      <c r="G26" s="36"/>
    </row>
    <row r="27" spans="1:10" ht="13.5" x14ac:dyDescent="0.25">
      <c r="B27" s="4"/>
      <c r="C27" s="37"/>
      <c r="D27" s="37"/>
      <c r="G27" s="38"/>
    </row>
    <row r="28" spans="1:10" ht="13.5" x14ac:dyDescent="0.25">
      <c r="B28" s="4"/>
      <c r="C28" s="37"/>
      <c r="D28" s="37"/>
      <c r="G28" s="38"/>
    </row>
    <row r="29" spans="1:10" ht="13.5" x14ac:dyDescent="0.25">
      <c r="B29" s="4"/>
      <c r="D29" s="38"/>
      <c r="G29" s="38"/>
    </row>
    <row r="30" spans="1:10" ht="13.5" x14ac:dyDescent="0.25">
      <c r="B30" s="4"/>
      <c r="D30" s="38"/>
      <c r="G30" s="38"/>
    </row>
    <row r="31" spans="1:10" ht="13.5" x14ac:dyDescent="0.25">
      <c r="B31" s="4"/>
      <c r="D31" s="38"/>
      <c r="G31" s="38"/>
    </row>
    <row r="32" spans="1:10" ht="13.5" x14ac:dyDescent="0.25">
      <c r="B32" s="4"/>
      <c r="D32" s="38"/>
      <c r="G32" s="38"/>
    </row>
    <row r="33" spans="2:7" ht="13.5" x14ac:dyDescent="0.25">
      <c r="B33" s="4"/>
      <c r="D33" s="38"/>
      <c r="G33" s="38"/>
    </row>
    <row r="34" spans="2:7" x14ac:dyDescent="0.2">
      <c r="D34" s="38"/>
      <c r="G34" s="38"/>
    </row>
    <row r="35" spans="2:7" x14ac:dyDescent="0.2">
      <c r="D35" s="38"/>
    </row>
    <row r="36" spans="2:7" x14ac:dyDescent="0.2">
      <c r="D36" s="38"/>
    </row>
    <row r="37" spans="2:7" x14ac:dyDescent="0.2">
      <c r="D37" s="38"/>
    </row>
    <row r="38" spans="2:7" x14ac:dyDescent="0.2">
      <c r="D38" s="38"/>
    </row>
    <row r="39" spans="2:7" x14ac:dyDescent="0.2">
      <c r="D39" s="38"/>
    </row>
    <row r="62" spans="6:7" x14ac:dyDescent="0.2">
      <c r="F62" s="39"/>
      <c r="G62" s="40"/>
    </row>
    <row r="63" spans="6:7" x14ac:dyDescent="0.2">
      <c r="F63" s="39"/>
      <c r="G63" s="40"/>
    </row>
    <row r="64" spans="6:7" x14ac:dyDescent="0.2">
      <c r="F64" s="39"/>
      <c r="G64" s="40"/>
    </row>
    <row r="65" spans="3:7" x14ac:dyDescent="0.2">
      <c r="F65" s="39"/>
      <c r="G65" s="40"/>
    </row>
    <row r="66" spans="3:7" x14ac:dyDescent="0.2">
      <c r="E66" s="39"/>
      <c r="F66" s="39"/>
      <c r="G66" s="40"/>
    </row>
    <row r="67" spans="3:7" x14ac:dyDescent="0.2">
      <c r="E67" s="39"/>
      <c r="F67" s="39"/>
      <c r="G67" s="40"/>
    </row>
    <row r="68" spans="3:7" x14ac:dyDescent="0.2">
      <c r="C68" s="39"/>
      <c r="D68" s="40"/>
      <c r="E68" s="39"/>
    </row>
    <row r="69" spans="3:7" x14ac:dyDescent="0.2">
      <c r="C69" s="39"/>
      <c r="D69" s="40"/>
      <c r="E69" s="39"/>
    </row>
    <row r="70" spans="3:7" x14ac:dyDescent="0.2">
      <c r="C70" s="39"/>
      <c r="D70" s="40"/>
      <c r="E70" s="39"/>
    </row>
    <row r="71" spans="3:7" x14ac:dyDescent="0.2">
      <c r="C71" s="39"/>
      <c r="D71" s="40"/>
      <c r="E71" s="39"/>
    </row>
    <row r="72" spans="3:7" x14ac:dyDescent="0.2">
      <c r="C72" s="39"/>
      <c r="D72" s="40"/>
      <c r="E72" s="39"/>
    </row>
    <row r="73" spans="3:7" x14ac:dyDescent="0.2">
      <c r="C73" s="39"/>
      <c r="D73" s="40"/>
      <c r="E73" s="39"/>
    </row>
    <row r="74" spans="3:7" x14ac:dyDescent="0.2">
      <c r="C74" s="39"/>
      <c r="D74" s="40"/>
    </row>
    <row r="75" spans="3:7" x14ac:dyDescent="0.2">
      <c r="C75" s="39"/>
      <c r="D75" s="40"/>
    </row>
  </sheetData>
  <sheetProtection selectLockedCells="1"/>
  <mergeCells count="2">
    <mergeCell ref="C3:G3"/>
    <mergeCell ref="C15:G15"/>
  </mergeCells>
  <pageMargins left="0.7" right="0.7" top="0.75" bottom="0.75" header="0.3" footer="0.3"/>
  <pageSetup paperSize="9" scale="5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eaf01b4-2351-4566-9fee-2dfbd40622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A545A70E38CF468B88D17992FFA361" ma:contentTypeVersion="18" ma:contentTypeDescription="Create a new document." ma:contentTypeScope="" ma:versionID="65fc9bec2970c5d9fa77fe7c0181acd3">
  <xsd:schema xmlns:xsd="http://www.w3.org/2001/XMLSchema" xmlns:xs="http://www.w3.org/2001/XMLSchema" xmlns:p="http://schemas.microsoft.com/office/2006/metadata/properties" xmlns:ns3="deaf01b4-2351-4566-9fee-2dfbd4062256" xmlns:ns4="9d796566-fa56-45b8-8f3f-0d4335488c91" targetNamespace="http://schemas.microsoft.com/office/2006/metadata/properties" ma:root="true" ma:fieldsID="9096603af2984f045f94c9de6303e4c5" ns3:_="" ns4:_="">
    <xsd:import namespace="deaf01b4-2351-4566-9fee-2dfbd4062256"/>
    <xsd:import namespace="9d796566-fa56-45b8-8f3f-0d4335488c9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f01b4-2351-4566-9fee-2dfbd40622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796566-fa56-45b8-8f3f-0d4335488c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3382D7-EA81-426D-AE49-00ACAC076422}">
  <ds:schemaRefs>
    <ds:schemaRef ds:uri="http://schemas.openxmlformats.org/package/2006/metadata/core-propertie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9d796566-fa56-45b8-8f3f-0d4335488c91"/>
    <ds:schemaRef ds:uri="deaf01b4-2351-4566-9fee-2dfbd4062256"/>
  </ds:schemaRefs>
</ds:datastoreItem>
</file>

<file path=customXml/itemProps2.xml><?xml version="1.0" encoding="utf-8"?>
<ds:datastoreItem xmlns:ds="http://schemas.openxmlformats.org/officeDocument/2006/customXml" ds:itemID="{D70F5C81-2FDB-4A29-8EC2-D1CDEB90D232}">
  <ds:schemaRefs>
    <ds:schemaRef ds:uri="http://schemas.microsoft.com/sharepoint/v3/contenttype/forms"/>
  </ds:schemaRefs>
</ds:datastoreItem>
</file>

<file path=customXml/itemProps3.xml><?xml version="1.0" encoding="utf-8"?>
<ds:datastoreItem xmlns:ds="http://schemas.openxmlformats.org/officeDocument/2006/customXml" ds:itemID="{CC557188-1846-408C-BD20-DF866BACE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f01b4-2351-4566-9fee-2dfbd4062256"/>
    <ds:schemaRef ds:uri="9d796566-fa56-45b8-8f3f-0d4335488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 Ready Reckoner</vt:lpstr>
      <vt:lpstr>'DIS Ready Reckoner'!Print_Area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Kelly</dc:creator>
  <cp:lastModifiedBy>Helen Kelly</cp:lastModifiedBy>
  <cp:lastPrinted>2025-09-22T08:23:39Z</cp:lastPrinted>
  <dcterms:created xsi:type="dcterms:W3CDTF">2025-09-17T10:17:44Z</dcterms:created>
  <dcterms:modified xsi:type="dcterms:W3CDTF">2026-06-10T16:50:24Z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0x01010000A545A70E38CF468B88D17992FFA361</vt:lpwstr>
  </property>
</Properties>
</file>